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06. 3월정기\10. 기출공지\103_엑셀_fin\"/>
    </mc:Choice>
  </mc:AlternateContent>
  <xr:revisionPtr revIDLastSave="0" documentId="13_ncr:1_{D4A6AC11-38B8-4440-A72F-9AD14B7ADC13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구분">제1작업!$C$5:$C$12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1" i="3"/>
  <c r="G6" i="3"/>
  <c r="G17" i="3" s="1"/>
  <c r="D16" i="3"/>
  <c r="D12" i="3"/>
  <c r="D7" i="3"/>
  <c r="H11" i="2"/>
  <c r="E14" i="1"/>
  <c r="E13" i="1"/>
  <c r="J12" i="1"/>
  <c r="J11" i="1"/>
  <c r="J10" i="1"/>
  <c r="J9" i="1"/>
  <c r="J8" i="1"/>
  <c r="J7" i="1"/>
  <c r="J6" i="1"/>
  <c r="J5" i="1"/>
  <c r="J14" i="1"/>
  <c r="J13" i="1"/>
  <c r="I11" i="1"/>
  <c r="I6" i="1"/>
  <c r="I12" i="1"/>
  <c r="I5" i="1"/>
  <c r="I7" i="1"/>
  <c r="I9" i="1"/>
  <c r="I8" i="1"/>
  <c r="I10" i="1"/>
  <c r="D18" i="3" l="1"/>
</calcChain>
</file>

<file path=xl/sharedStrings.xml><?xml version="1.0" encoding="utf-8"?>
<sst xmlns="http://schemas.openxmlformats.org/spreadsheetml/2006/main" count="124" uniqueCount="43">
  <si>
    <t>전체 개수</t>
  </si>
  <si>
    <t>전체 평균</t>
  </si>
  <si>
    <t>상품코드</t>
  </si>
  <si>
    <t>구분</t>
  </si>
  <si>
    <t>상품명</t>
  </si>
  <si>
    <t>용량</t>
  </si>
  <si>
    <t>재고수량</t>
  </si>
  <si>
    <t>비고</t>
  </si>
  <si>
    <t>H1-093</t>
  </si>
  <si>
    <t>타정</t>
  </si>
  <si>
    <t>N2-102</t>
  </si>
  <si>
    <t>삼각티백</t>
  </si>
  <si>
    <t>H3-081</t>
  </si>
  <si>
    <t>N4-073</t>
  </si>
  <si>
    <t>B5-102</t>
  </si>
  <si>
    <t>분말</t>
  </si>
  <si>
    <t>B6-011</t>
  </si>
  <si>
    <t>교목산차</t>
  </si>
  <si>
    <t>H7-023</t>
  </si>
  <si>
    <t>페퍼민트</t>
  </si>
  <si>
    <t>N7-093</t>
  </si>
  <si>
    <t>최대 전월 판매량</t>
  </si>
  <si>
    <t>전월
판매량</t>
    <phoneticPr fontId="2" type="noConversion"/>
  </si>
  <si>
    <t>웨딩 그린티</t>
    <phoneticPr fontId="2" type="noConversion"/>
  </si>
  <si>
    <t>차의 정원</t>
    <phoneticPr fontId="2" type="noConversion"/>
  </si>
  <si>
    <t>콤부차</t>
    <phoneticPr fontId="2" type="noConversion"/>
  </si>
  <si>
    <t>히비스커스</t>
    <phoneticPr fontId="2" type="noConversion"/>
  </si>
  <si>
    <t>마리골드</t>
    <phoneticPr fontId="2" type="noConversion"/>
  </si>
  <si>
    <t>보이차</t>
    <phoneticPr fontId="2" type="noConversion"/>
  </si>
  <si>
    <t>재고수량</t>
    <phoneticPr fontId="2" type="noConversion"/>
  </si>
  <si>
    <t>전월
판매금액</t>
    <phoneticPr fontId="2" type="noConversion"/>
  </si>
  <si>
    <t>가격</t>
    <phoneticPr fontId="2" type="noConversion"/>
  </si>
  <si>
    <t>분말 상품 개수</t>
    <phoneticPr fontId="2" type="noConversion"/>
  </si>
  <si>
    <t>타정 개수</t>
  </si>
  <si>
    <t>삼각티백 개수</t>
  </si>
  <si>
    <t>분말 개수</t>
  </si>
  <si>
    <t>타정 평균</t>
  </si>
  <si>
    <t>삼각티백 평균</t>
  </si>
  <si>
    <t>분말 평균</t>
  </si>
  <si>
    <t>삼각티백 전월 판매량 평균</t>
    <phoneticPr fontId="2" type="noConversion"/>
  </si>
  <si>
    <t>삼각티백 전월 판매량 합계</t>
    <phoneticPr fontId="2" type="noConversion"/>
  </si>
  <si>
    <t>B*</t>
    <phoneticPr fontId="2" type="noConversion"/>
  </si>
  <si>
    <t>&lt;=100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</si>
</sst>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8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41" fontId="3" fillId="0" borderId="0" xfId="1" applyFont="1">
      <alignment vertical="center"/>
    </xf>
    <xf numFmtId="176" fontId="3" fillId="0" borderId="0" xfId="2" applyNumberFormat="1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13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7" xfId="1" quotePrefix="1" applyFont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178" fontId="3" fillId="0" borderId="6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1" xfId="1" applyNumberFormat="1" applyFont="1" applyBorder="1" applyAlignment="1">
      <alignment horizontal="right" vertical="center"/>
    </xf>
    <xf numFmtId="41" fontId="3" fillId="0" borderId="12" xfId="1" quotePrefix="1" applyFont="1" applyBorder="1" applyAlignment="1">
      <alignment horizontal="right" vertical="center"/>
    </xf>
    <xf numFmtId="1" fontId="3" fillId="0" borderId="0" xfId="0" applyNumberFormat="1" applyFont="1">
      <alignment vertical="center"/>
    </xf>
    <xf numFmtId="178" fontId="3" fillId="0" borderId="13" xfId="1" applyNumberFormat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178" fontId="3" fillId="0" borderId="0" xfId="1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삼각티백 및 타정 상품의 판매</a:t>
            </a:r>
            <a:r>
              <a:rPr lang="en-US" altLang="ko-KR" sz="2000" b="1"/>
              <a:t> </a:t>
            </a:r>
            <a:r>
              <a:rPr lang="ko-KR" altLang="en-US" sz="2000" b="1"/>
              <a:t>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전월 판매량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(제1작업!$D$5:$D$6,제1작업!$D$8,제1작업!$D$10:$D$12)</c:f>
              <c:strCache>
                <c:ptCount val="6"/>
                <c:pt idx="0">
                  <c:v>히비스커스</c:v>
                </c:pt>
                <c:pt idx="1">
                  <c:v>웨딩 그린티</c:v>
                </c:pt>
                <c:pt idx="2">
                  <c:v>페퍼민트</c:v>
                </c:pt>
                <c:pt idx="3">
                  <c:v>콤부차</c:v>
                </c:pt>
                <c:pt idx="4">
                  <c:v>차의 정원</c:v>
                </c:pt>
                <c:pt idx="5">
                  <c:v>마리골드</c:v>
                </c:pt>
              </c:strCache>
            </c:strRef>
          </c:cat>
          <c:val>
            <c:numRef>
              <c:f>(제1작업!$G$5:$G$6,제1작업!$G$8,제1작업!$G$10:$G$12)</c:f>
              <c:numCache>
                <c:formatCode>_(* #,##0_);_(* \(#,##0\);_(* "-"_);_(@_)</c:formatCode>
                <c:ptCount val="6"/>
                <c:pt idx="0">
                  <c:v>147</c:v>
                </c:pt>
                <c:pt idx="1">
                  <c:v>154</c:v>
                </c:pt>
                <c:pt idx="2">
                  <c:v>68</c:v>
                </c:pt>
                <c:pt idx="3">
                  <c:v>78</c:v>
                </c:pt>
                <c:pt idx="4">
                  <c:v>146</c:v>
                </c:pt>
                <c:pt idx="5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6E-43EF-8E4F-7AB60265F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79396239"/>
        <c:axId val="279396655"/>
      </c:barChart>
      <c:lineChart>
        <c:grouping val="standar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6E-43EF-8E4F-7AB60265F5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(제1작업!$D$5:$D$6,제1작업!$D$8,제1작업!$D$10:$D$12)</c:f>
              <c:strCache>
                <c:ptCount val="6"/>
                <c:pt idx="0">
                  <c:v>히비스커스</c:v>
                </c:pt>
                <c:pt idx="1">
                  <c:v>웨딩 그린티</c:v>
                </c:pt>
                <c:pt idx="2">
                  <c:v>페퍼민트</c:v>
                </c:pt>
                <c:pt idx="3">
                  <c:v>콤부차</c:v>
                </c:pt>
                <c:pt idx="4">
                  <c:v>차의 정원</c:v>
                </c:pt>
                <c:pt idx="5">
                  <c:v>마리골드</c:v>
                </c:pt>
              </c:strCache>
            </c:strRef>
          </c:cat>
          <c:val>
            <c:numRef>
              <c:f>(제1작업!$F$5:$F$6,제1작업!$F$8,제1작업!$F$10:$F$12)</c:f>
              <c:numCache>
                <c:formatCode>#,##0"원"</c:formatCode>
                <c:ptCount val="6"/>
                <c:pt idx="0">
                  <c:v>17900</c:v>
                </c:pt>
                <c:pt idx="1">
                  <c:v>21600</c:v>
                </c:pt>
                <c:pt idx="2">
                  <c:v>25000</c:v>
                </c:pt>
                <c:pt idx="3">
                  <c:v>16900</c:v>
                </c:pt>
                <c:pt idx="4">
                  <c:v>26500</c:v>
                </c:pt>
                <c:pt idx="5">
                  <c:v>16900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6E-43EF-8E4F-7AB60265F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182943"/>
        <c:axId val="278174623"/>
      </c:lineChart>
      <c:catAx>
        <c:axId val="279396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79396655"/>
        <c:crosses val="autoZero"/>
        <c:auto val="1"/>
        <c:lblAlgn val="ctr"/>
        <c:lblOffset val="100"/>
        <c:noMultiLvlLbl val="0"/>
      </c:catAx>
      <c:valAx>
        <c:axId val="27939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79396239"/>
        <c:crosses val="autoZero"/>
        <c:crossBetween val="between"/>
      </c:valAx>
      <c:valAx>
        <c:axId val="278174623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78182943"/>
        <c:crosses val="max"/>
        <c:crossBetween val="between"/>
        <c:majorUnit val="7000"/>
      </c:valAx>
      <c:catAx>
        <c:axId val="2781829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7817462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B6E05D6-8599-485B-8A7F-FB951749E44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108585</xdr:rowOff>
    </xdr:from>
    <xdr:to>
      <xdr:col>6</xdr:col>
      <xdr:colOff>480060</xdr:colOff>
      <xdr:row>2</xdr:row>
      <xdr:rowOff>207645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1920" y="108585"/>
          <a:ext cx="532638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지구다원 차 판매 현황</a:t>
          </a:r>
        </a:p>
      </xdr:txBody>
    </xdr:sp>
    <xdr:clientData/>
  </xdr:twoCellAnchor>
  <xdr:twoCellAnchor>
    <xdr:from>
      <xdr:col>6</xdr:col>
      <xdr:colOff>827314</xdr:colOff>
      <xdr:row>0</xdr:row>
      <xdr:rowOff>76199</xdr:rowOff>
    </xdr:from>
    <xdr:to>
      <xdr:col>10</xdr:col>
      <xdr:colOff>4354</xdr:colOff>
      <xdr:row>2</xdr:row>
      <xdr:rowOff>223700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EF63006F-3F1E-481A-AB13-8F8780328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1457" y="76199"/>
          <a:ext cx="2682240" cy="735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68BE5BC-E4EE-46F0-845F-1716B27FA2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0.52385</cdr:x>
      <cdr:y>0.11227</cdr:y>
    </cdr:from>
    <cdr:to>
      <cdr:x>0.6369</cdr:x>
      <cdr:y>0.20346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73FDC5B-A5AF-4A04-B5AE-60FE56972409}"/>
            </a:ext>
          </a:extLst>
        </cdr:cNvPr>
        <cdr:cNvSpPr/>
      </cdr:nvSpPr>
      <cdr:spPr>
        <a:xfrm xmlns:a="http://schemas.openxmlformats.org/drawingml/2006/main">
          <a:off x="4868041" y="681421"/>
          <a:ext cx="1050561" cy="553545"/>
        </a:xfrm>
        <a:prstGeom xmlns:a="http://schemas.openxmlformats.org/drawingml/2006/main" prst="wedgeRoundRectCallout">
          <a:avLst>
            <a:gd name="adj1" fmla="val 75876"/>
            <a:gd name="adj2" fmla="val -16442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가격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17"/>
  <sheetViews>
    <sheetView tabSelected="1" zoomScaleNormal="100" workbookViewId="0">
      <selection activeCell="L7" sqref="L7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3" width="13.5" style="1" customWidth="1"/>
    <col min="4" max="4" width="13.75" style="1" bestFit="1" customWidth="1"/>
    <col min="5" max="8" width="11.375" style="1" customWidth="1"/>
    <col min="9" max="9" width="13.75" style="1" bestFit="1" customWidth="1"/>
    <col min="10" max="10" width="11.75" style="1" customWidth="1"/>
    <col min="11" max="16384" width="8.875" style="1"/>
  </cols>
  <sheetData>
    <row r="1" spans="2:10" ht="23.45" customHeight="1" x14ac:dyDescent="0.3"/>
    <row r="2" spans="2:10" ht="23.45" customHeight="1" x14ac:dyDescent="0.3"/>
    <row r="3" spans="2:10" ht="23.45" customHeight="1" thickBot="1" x14ac:dyDescent="0.35"/>
    <row r="4" spans="2:10" ht="27.75" thickBot="1" x14ac:dyDescent="0.35">
      <c r="B4" s="17" t="s">
        <v>2</v>
      </c>
      <c r="C4" s="10" t="s">
        <v>3</v>
      </c>
      <c r="D4" s="10" t="s">
        <v>4</v>
      </c>
      <c r="E4" s="10" t="s">
        <v>5</v>
      </c>
      <c r="F4" s="10" t="s">
        <v>31</v>
      </c>
      <c r="G4" s="10" t="s">
        <v>22</v>
      </c>
      <c r="H4" s="10" t="s">
        <v>6</v>
      </c>
      <c r="I4" s="10" t="s">
        <v>30</v>
      </c>
      <c r="J4" s="18" t="s">
        <v>7</v>
      </c>
    </row>
    <row r="5" spans="2:10" ht="21" customHeight="1" x14ac:dyDescent="0.3">
      <c r="B5" s="24" t="s">
        <v>13</v>
      </c>
      <c r="C5" s="25" t="s">
        <v>11</v>
      </c>
      <c r="D5" s="25" t="s">
        <v>26</v>
      </c>
      <c r="E5" s="4">
        <v>50</v>
      </c>
      <c r="F5" s="30">
        <v>17900</v>
      </c>
      <c r="G5" s="4">
        <v>147</v>
      </c>
      <c r="H5" s="4">
        <v>1573</v>
      </c>
      <c r="I5" s="4">
        <f t="shared" ref="I5:I12" si="0">ROUNDDOWN(F5*G5,-4)</f>
        <v>2630000</v>
      </c>
      <c r="J5" s="5" t="str">
        <f t="shared" ref="J5:J12" si="1">IF(RIGHT(B5,1)="1","양말증정",IF(RIGHT(B5,1)="2","핫팩증정",""))</f>
        <v/>
      </c>
    </row>
    <row r="6" spans="2:10" ht="21" customHeight="1" x14ac:dyDescent="0.3">
      <c r="B6" s="6" t="s">
        <v>10</v>
      </c>
      <c r="C6" s="2" t="s">
        <v>11</v>
      </c>
      <c r="D6" s="2" t="s">
        <v>23</v>
      </c>
      <c r="E6" s="3">
        <v>20</v>
      </c>
      <c r="F6" s="31">
        <v>21600</v>
      </c>
      <c r="G6" s="3">
        <v>154</v>
      </c>
      <c r="H6" s="3">
        <v>67</v>
      </c>
      <c r="I6" s="3">
        <f t="shared" si="0"/>
        <v>3320000</v>
      </c>
      <c r="J6" s="7" t="str">
        <f t="shared" si="1"/>
        <v>핫팩증정</v>
      </c>
    </row>
    <row r="7" spans="2:10" ht="21" customHeight="1" x14ac:dyDescent="0.3">
      <c r="B7" s="6" t="s">
        <v>14</v>
      </c>
      <c r="C7" s="2" t="s">
        <v>15</v>
      </c>
      <c r="D7" s="2" t="s">
        <v>28</v>
      </c>
      <c r="E7" s="3">
        <v>25</v>
      </c>
      <c r="F7" s="31">
        <v>37800</v>
      </c>
      <c r="G7" s="3">
        <v>64</v>
      </c>
      <c r="H7" s="3">
        <v>115</v>
      </c>
      <c r="I7" s="3">
        <f t="shared" si="0"/>
        <v>2410000</v>
      </c>
      <c r="J7" s="7" t="str">
        <f t="shared" si="1"/>
        <v>핫팩증정</v>
      </c>
    </row>
    <row r="8" spans="2:10" ht="21" customHeight="1" x14ac:dyDescent="0.3">
      <c r="B8" s="6" t="s">
        <v>18</v>
      </c>
      <c r="C8" s="2" t="s">
        <v>9</v>
      </c>
      <c r="D8" s="2" t="s">
        <v>19</v>
      </c>
      <c r="E8" s="3">
        <v>20</v>
      </c>
      <c r="F8" s="31">
        <v>25000</v>
      </c>
      <c r="G8" s="3">
        <v>68</v>
      </c>
      <c r="H8" s="3">
        <v>136</v>
      </c>
      <c r="I8" s="3">
        <f t="shared" si="0"/>
        <v>1700000</v>
      </c>
      <c r="J8" s="7" t="str">
        <f t="shared" si="1"/>
        <v/>
      </c>
    </row>
    <row r="9" spans="2:10" ht="21" customHeight="1" x14ac:dyDescent="0.3">
      <c r="B9" s="6" t="s">
        <v>16</v>
      </c>
      <c r="C9" s="2" t="s">
        <v>15</v>
      </c>
      <c r="D9" s="2" t="s">
        <v>17</v>
      </c>
      <c r="E9" s="3">
        <v>50</v>
      </c>
      <c r="F9" s="31">
        <v>31500</v>
      </c>
      <c r="G9" s="3">
        <v>133</v>
      </c>
      <c r="H9" s="3">
        <v>82</v>
      </c>
      <c r="I9" s="3">
        <f t="shared" si="0"/>
        <v>4180000</v>
      </c>
      <c r="J9" s="7" t="str">
        <f t="shared" si="1"/>
        <v>양말증정</v>
      </c>
    </row>
    <row r="10" spans="2:10" ht="21" customHeight="1" x14ac:dyDescent="0.3">
      <c r="B10" s="6" t="s">
        <v>20</v>
      </c>
      <c r="C10" s="2" t="s">
        <v>11</v>
      </c>
      <c r="D10" s="2" t="s">
        <v>25</v>
      </c>
      <c r="E10" s="3">
        <v>60</v>
      </c>
      <c r="F10" s="31">
        <v>16900</v>
      </c>
      <c r="G10" s="3">
        <v>78</v>
      </c>
      <c r="H10" s="3">
        <v>1024</v>
      </c>
      <c r="I10" s="3">
        <f t="shared" si="0"/>
        <v>1310000</v>
      </c>
      <c r="J10" s="7" t="str">
        <f t="shared" si="1"/>
        <v/>
      </c>
    </row>
    <row r="11" spans="2:10" ht="21" customHeight="1" x14ac:dyDescent="0.3">
      <c r="B11" s="6" t="s">
        <v>8</v>
      </c>
      <c r="C11" s="2" t="s">
        <v>9</v>
      </c>
      <c r="D11" s="2" t="s">
        <v>24</v>
      </c>
      <c r="E11" s="3">
        <v>50</v>
      </c>
      <c r="F11" s="31">
        <v>26500</v>
      </c>
      <c r="G11" s="3">
        <v>146</v>
      </c>
      <c r="H11" s="3">
        <v>168</v>
      </c>
      <c r="I11" s="3">
        <f t="shared" si="0"/>
        <v>3860000</v>
      </c>
      <c r="J11" s="7" t="str">
        <f t="shared" si="1"/>
        <v/>
      </c>
    </row>
    <row r="12" spans="2:10" ht="21" customHeight="1" thickBot="1" x14ac:dyDescent="0.35">
      <c r="B12" s="26" t="s">
        <v>12</v>
      </c>
      <c r="C12" s="27" t="s">
        <v>9</v>
      </c>
      <c r="D12" s="27" t="s">
        <v>27</v>
      </c>
      <c r="E12" s="8">
        <v>36</v>
      </c>
      <c r="F12" s="32">
        <v>16900</v>
      </c>
      <c r="G12" s="8">
        <v>61</v>
      </c>
      <c r="H12" s="8">
        <v>129</v>
      </c>
      <c r="I12" s="8">
        <f t="shared" si="0"/>
        <v>1030000</v>
      </c>
      <c r="J12" s="9" t="str">
        <f t="shared" si="1"/>
        <v>양말증정</v>
      </c>
    </row>
    <row r="13" spans="2:10" ht="21" customHeight="1" x14ac:dyDescent="0.3">
      <c r="B13" s="38" t="s">
        <v>39</v>
      </c>
      <c r="C13" s="39"/>
      <c r="D13" s="40"/>
      <c r="E13" s="4">
        <f>ROUNDUP(DAVERAGE(B4:H12,G4,C4:C5),0)</f>
        <v>127</v>
      </c>
      <c r="F13" s="41"/>
      <c r="G13" s="43" t="s">
        <v>21</v>
      </c>
      <c r="H13" s="39"/>
      <c r="I13" s="40"/>
      <c r="J13" s="28" t="str">
        <f>MAX(G5:G12)&amp;"EA"</f>
        <v>154EA</v>
      </c>
    </row>
    <row r="14" spans="2:10" ht="21" customHeight="1" thickBot="1" x14ac:dyDescent="0.35">
      <c r="B14" s="44" t="s">
        <v>32</v>
      </c>
      <c r="C14" s="45"/>
      <c r="D14" s="46"/>
      <c r="E14" s="29">
        <f>COUNTIF(구분, "분말")</f>
        <v>2</v>
      </c>
      <c r="F14" s="42"/>
      <c r="G14" s="11" t="s">
        <v>2</v>
      </c>
      <c r="H14" s="27" t="s">
        <v>13</v>
      </c>
      <c r="I14" s="12" t="s">
        <v>29</v>
      </c>
      <c r="J14" s="33">
        <f>VLOOKUP(H14,$B$4:$H$12,7,0)</f>
        <v>1573</v>
      </c>
    </row>
    <row r="16" spans="2:10" x14ac:dyDescent="0.3">
      <c r="E16" s="34"/>
      <c r="F16" s="15"/>
      <c r="G16" s="15"/>
      <c r="H16" s="16"/>
    </row>
    <row r="17" spans="6:8" x14ac:dyDescent="0.3">
      <c r="F17" s="15"/>
      <c r="G17" s="15"/>
      <c r="H17" s="16"/>
    </row>
  </sheetData>
  <sortState xmlns:xlrd2="http://schemas.microsoft.com/office/spreadsheetml/2017/richdata2"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$H5&gt;=1000</formula>
    </cfRule>
  </conditionalFormatting>
  <dataValidations count="1">
    <dataValidation type="list" allowBlank="1" showInputMessage="1" showErrorMessage="1" sqref="H14" xr:uid="{DA7844EC-83AB-4A19-8B3F-6E9F25EC7F92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zoomScaleNormal="100" workbookViewId="0">
      <selection activeCell="F15" sqref="F15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3" width="13.5" style="1" customWidth="1"/>
    <col min="4" max="4" width="13.75" style="1" bestFit="1" customWidth="1"/>
    <col min="5" max="8" width="11.3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7" t="s">
        <v>2</v>
      </c>
      <c r="C2" s="10" t="s">
        <v>3</v>
      </c>
      <c r="D2" s="10" t="s">
        <v>4</v>
      </c>
      <c r="E2" s="10" t="s">
        <v>5</v>
      </c>
      <c r="F2" s="10" t="s">
        <v>31</v>
      </c>
      <c r="G2" s="10" t="s">
        <v>22</v>
      </c>
      <c r="H2" s="10" t="s">
        <v>6</v>
      </c>
    </row>
    <row r="3" spans="2:8" x14ac:dyDescent="0.3">
      <c r="B3" s="24" t="s">
        <v>13</v>
      </c>
      <c r="C3" s="25" t="s">
        <v>11</v>
      </c>
      <c r="D3" s="25" t="s">
        <v>26</v>
      </c>
      <c r="E3" s="4">
        <v>50</v>
      </c>
      <c r="F3" s="30">
        <v>17900</v>
      </c>
      <c r="G3" s="4">
        <v>158.00000000000017</v>
      </c>
      <c r="H3" s="4">
        <v>1573</v>
      </c>
    </row>
    <row r="4" spans="2:8" x14ac:dyDescent="0.3">
      <c r="B4" s="6" t="s">
        <v>10</v>
      </c>
      <c r="C4" s="2" t="s">
        <v>11</v>
      </c>
      <c r="D4" s="2" t="s">
        <v>23</v>
      </c>
      <c r="E4" s="3">
        <v>20</v>
      </c>
      <c r="F4" s="31">
        <v>21600</v>
      </c>
      <c r="G4" s="3">
        <v>154</v>
      </c>
      <c r="H4" s="3">
        <v>67</v>
      </c>
    </row>
    <row r="5" spans="2:8" x14ac:dyDescent="0.3">
      <c r="B5" s="6" t="s">
        <v>14</v>
      </c>
      <c r="C5" s="2" t="s">
        <v>15</v>
      </c>
      <c r="D5" s="2" t="s">
        <v>28</v>
      </c>
      <c r="E5" s="3">
        <v>25</v>
      </c>
      <c r="F5" s="31">
        <v>37800</v>
      </c>
      <c r="G5" s="3">
        <v>64</v>
      </c>
      <c r="H5" s="3">
        <v>115</v>
      </c>
    </row>
    <row r="6" spans="2:8" x14ac:dyDescent="0.3">
      <c r="B6" s="6" t="s">
        <v>18</v>
      </c>
      <c r="C6" s="2" t="s">
        <v>9</v>
      </c>
      <c r="D6" s="2" t="s">
        <v>19</v>
      </c>
      <c r="E6" s="3">
        <v>20</v>
      </c>
      <c r="F6" s="31">
        <v>25000</v>
      </c>
      <c r="G6" s="3">
        <v>68</v>
      </c>
      <c r="H6" s="3">
        <v>136</v>
      </c>
    </row>
    <row r="7" spans="2:8" x14ac:dyDescent="0.3">
      <c r="B7" s="6" t="s">
        <v>16</v>
      </c>
      <c r="C7" s="2" t="s">
        <v>15</v>
      </c>
      <c r="D7" s="2" t="s">
        <v>17</v>
      </c>
      <c r="E7" s="3">
        <v>50</v>
      </c>
      <c r="F7" s="31">
        <v>31500</v>
      </c>
      <c r="G7" s="3">
        <v>133</v>
      </c>
      <c r="H7" s="3">
        <v>82</v>
      </c>
    </row>
    <row r="8" spans="2:8" x14ac:dyDescent="0.3">
      <c r="B8" s="6" t="s">
        <v>20</v>
      </c>
      <c r="C8" s="2" t="s">
        <v>11</v>
      </c>
      <c r="D8" s="2" t="s">
        <v>25</v>
      </c>
      <c r="E8" s="3">
        <v>60</v>
      </c>
      <c r="F8" s="31">
        <v>16900</v>
      </c>
      <c r="G8" s="3">
        <v>78</v>
      </c>
      <c r="H8" s="3">
        <v>1024</v>
      </c>
    </row>
    <row r="9" spans="2:8" x14ac:dyDescent="0.3">
      <c r="B9" s="6" t="s">
        <v>8</v>
      </c>
      <c r="C9" s="2" t="s">
        <v>9</v>
      </c>
      <c r="D9" s="2" t="s">
        <v>24</v>
      </c>
      <c r="E9" s="3">
        <v>50</v>
      </c>
      <c r="F9" s="31">
        <v>26500</v>
      </c>
      <c r="G9" s="3">
        <v>146</v>
      </c>
      <c r="H9" s="3">
        <v>168</v>
      </c>
    </row>
    <row r="10" spans="2:8" x14ac:dyDescent="0.3">
      <c r="B10" s="19" t="s">
        <v>12</v>
      </c>
      <c r="C10" s="20" t="s">
        <v>9</v>
      </c>
      <c r="D10" s="20" t="s">
        <v>27</v>
      </c>
      <c r="E10" s="21">
        <v>36</v>
      </c>
      <c r="F10" s="35">
        <v>16900</v>
      </c>
      <c r="G10" s="21">
        <v>61</v>
      </c>
      <c r="H10" s="21">
        <v>129</v>
      </c>
    </row>
    <row r="11" spans="2:8" x14ac:dyDescent="0.3">
      <c r="B11" s="47" t="s">
        <v>40</v>
      </c>
      <c r="C11" s="47"/>
      <c r="D11" s="47"/>
      <c r="E11" s="47"/>
      <c r="F11" s="47"/>
      <c r="G11" s="47"/>
      <c r="H11" s="36">
        <f>DSUM(B2:H10,G2,C2:C3)</f>
        <v>390.00000000000017</v>
      </c>
    </row>
    <row r="13" spans="2:8" ht="14.25" thickBot="1" x14ac:dyDescent="0.35"/>
    <row r="14" spans="2:8" ht="14.25" thickBot="1" x14ac:dyDescent="0.35">
      <c r="B14" s="17" t="s">
        <v>2</v>
      </c>
      <c r="C14" s="10" t="s">
        <v>6</v>
      </c>
    </row>
    <row r="15" spans="2:8" x14ac:dyDescent="0.3">
      <c r="B15" s="1" t="s">
        <v>41</v>
      </c>
    </row>
    <row r="16" spans="2:8" x14ac:dyDescent="0.3">
      <c r="C16" s="1" t="s">
        <v>42</v>
      </c>
    </row>
    <row r="17" spans="2:5" ht="14.25" thickBot="1" x14ac:dyDescent="0.35"/>
    <row r="18" spans="2:5" ht="27.75" thickBot="1" x14ac:dyDescent="0.35">
      <c r="B18" s="17" t="s">
        <v>2</v>
      </c>
      <c r="C18" s="10" t="s">
        <v>4</v>
      </c>
      <c r="D18" s="10" t="s">
        <v>22</v>
      </c>
      <c r="E18" s="10" t="s">
        <v>6</v>
      </c>
    </row>
    <row r="19" spans="2:5" x14ac:dyDescent="0.3">
      <c r="B19" s="6" t="s">
        <v>10</v>
      </c>
      <c r="C19" s="2" t="s">
        <v>23</v>
      </c>
      <c r="D19" s="3">
        <v>154</v>
      </c>
      <c r="E19" s="3">
        <v>67</v>
      </c>
    </row>
    <row r="20" spans="2:5" x14ac:dyDescent="0.3">
      <c r="B20" s="6" t="s">
        <v>14</v>
      </c>
      <c r="C20" s="2" t="s">
        <v>28</v>
      </c>
      <c r="D20" s="3">
        <v>64</v>
      </c>
      <c r="E20" s="3">
        <v>115</v>
      </c>
    </row>
    <row r="21" spans="2:5" x14ac:dyDescent="0.3">
      <c r="B21" s="6" t="s">
        <v>16</v>
      </c>
      <c r="C21" s="2" t="s">
        <v>17</v>
      </c>
      <c r="D21" s="3">
        <v>133</v>
      </c>
      <c r="E21" s="3">
        <v>82</v>
      </c>
    </row>
  </sheetData>
  <mergeCells count="1">
    <mergeCell ref="B11:G11"/>
  </mergeCells>
  <phoneticPr fontId="2" type="noConversion"/>
  <conditionalFormatting sqref="B3:H10">
    <cfRule type="expression" dxfId="1" priority="1">
      <formula>$H3&gt;=1000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L24" sqref="L24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4" width="13.75" style="1" bestFit="1" customWidth="1"/>
    <col min="5" max="8" width="11.3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7" t="s">
        <v>2</v>
      </c>
      <c r="C2" s="10" t="s">
        <v>3</v>
      </c>
      <c r="D2" s="10" t="s">
        <v>4</v>
      </c>
      <c r="E2" s="10" t="s">
        <v>5</v>
      </c>
      <c r="F2" s="10" t="s">
        <v>31</v>
      </c>
      <c r="G2" s="10" t="s">
        <v>22</v>
      </c>
      <c r="H2" s="10" t="s">
        <v>6</v>
      </c>
    </row>
    <row r="3" spans="2:8" x14ac:dyDescent="0.3">
      <c r="B3" s="24" t="s">
        <v>18</v>
      </c>
      <c r="C3" s="25" t="s">
        <v>9</v>
      </c>
      <c r="D3" s="25" t="s">
        <v>19</v>
      </c>
      <c r="E3" s="4">
        <v>20</v>
      </c>
      <c r="F3" s="30">
        <v>25000</v>
      </c>
      <c r="G3" s="4">
        <v>68</v>
      </c>
      <c r="H3" s="4">
        <v>136</v>
      </c>
    </row>
    <row r="4" spans="2:8" x14ac:dyDescent="0.3">
      <c r="B4" s="6" t="s">
        <v>8</v>
      </c>
      <c r="C4" s="2" t="s">
        <v>9</v>
      </c>
      <c r="D4" s="2" t="s">
        <v>24</v>
      </c>
      <c r="E4" s="3">
        <v>50</v>
      </c>
      <c r="F4" s="31">
        <v>26500</v>
      </c>
      <c r="G4" s="3">
        <v>146</v>
      </c>
      <c r="H4" s="3">
        <v>168</v>
      </c>
    </row>
    <row r="5" spans="2:8" x14ac:dyDescent="0.3">
      <c r="B5" s="6" t="s">
        <v>12</v>
      </c>
      <c r="C5" s="2" t="s">
        <v>9</v>
      </c>
      <c r="D5" s="2" t="s">
        <v>27</v>
      </c>
      <c r="E5" s="3">
        <v>36</v>
      </c>
      <c r="F5" s="31">
        <v>16900</v>
      </c>
      <c r="G5" s="3">
        <v>61</v>
      </c>
      <c r="H5" s="3">
        <v>129</v>
      </c>
    </row>
    <row r="6" spans="2:8" x14ac:dyDescent="0.3">
      <c r="B6" s="6"/>
      <c r="C6" s="13" t="s">
        <v>36</v>
      </c>
      <c r="D6" s="2"/>
      <c r="E6" s="3"/>
      <c r="F6" s="31"/>
      <c r="G6" s="3">
        <f>SUBTOTAL(1,G3:G5)</f>
        <v>91.666666666666671</v>
      </c>
      <c r="H6" s="3"/>
    </row>
    <row r="7" spans="2:8" x14ac:dyDescent="0.3">
      <c r="B7" s="6"/>
      <c r="C7" s="13" t="s">
        <v>33</v>
      </c>
      <c r="D7" s="2">
        <f>SUBTOTAL(3,D3:D5)</f>
        <v>3</v>
      </c>
      <c r="E7" s="3"/>
      <c r="F7" s="31"/>
      <c r="G7" s="3"/>
      <c r="H7" s="3"/>
    </row>
    <row r="8" spans="2:8" x14ac:dyDescent="0.3">
      <c r="B8" s="6" t="s">
        <v>13</v>
      </c>
      <c r="C8" s="2" t="s">
        <v>11</v>
      </c>
      <c r="D8" s="2" t="s">
        <v>26</v>
      </c>
      <c r="E8" s="3">
        <v>50</v>
      </c>
      <c r="F8" s="31">
        <v>17900</v>
      </c>
      <c r="G8" s="3">
        <v>147</v>
      </c>
      <c r="H8" s="3">
        <v>1573</v>
      </c>
    </row>
    <row r="9" spans="2:8" x14ac:dyDescent="0.3">
      <c r="B9" s="6" t="s">
        <v>10</v>
      </c>
      <c r="C9" s="2" t="s">
        <v>11</v>
      </c>
      <c r="D9" s="2" t="s">
        <v>23</v>
      </c>
      <c r="E9" s="3">
        <v>20</v>
      </c>
      <c r="F9" s="31">
        <v>21600</v>
      </c>
      <c r="G9" s="3">
        <v>154</v>
      </c>
      <c r="H9" s="3">
        <v>67</v>
      </c>
    </row>
    <row r="10" spans="2:8" x14ac:dyDescent="0.3">
      <c r="B10" s="6" t="s">
        <v>20</v>
      </c>
      <c r="C10" s="2" t="s">
        <v>11</v>
      </c>
      <c r="D10" s="2" t="s">
        <v>25</v>
      </c>
      <c r="E10" s="3">
        <v>60</v>
      </c>
      <c r="F10" s="31">
        <v>16900</v>
      </c>
      <c r="G10" s="3">
        <v>78</v>
      </c>
      <c r="H10" s="3">
        <v>1024</v>
      </c>
    </row>
    <row r="11" spans="2:8" x14ac:dyDescent="0.3">
      <c r="B11" s="6"/>
      <c r="C11" s="13" t="s">
        <v>37</v>
      </c>
      <c r="D11" s="2"/>
      <c r="E11" s="3"/>
      <c r="F11" s="31"/>
      <c r="G11" s="3">
        <f>SUBTOTAL(1,G8:G10)</f>
        <v>126.33333333333333</v>
      </c>
      <c r="H11" s="3"/>
    </row>
    <row r="12" spans="2:8" x14ac:dyDescent="0.3">
      <c r="B12" s="6"/>
      <c r="C12" s="13" t="s">
        <v>34</v>
      </c>
      <c r="D12" s="2">
        <f>SUBTOTAL(3,D8:D10)</f>
        <v>3</v>
      </c>
      <c r="E12" s="3"/>
      <c r="F12" s="31"/>
      <c r="G12" s="3"/>
      <c r="H12" s="3"/>
    </row>
    <row r="13" spans="2:8" x14ac:dyDescent="0.3">
      <c r="B13" s="6" t="s">
        <v>14</v>
      </c>
      <c r="C13" s="2" t="s">
        <v>15</v>
      </c>
      <c r="D13" s="2" t="s">
        <v>28</v>
      </c>
      <c r="E13" s="3">
        <v>25</v>
      </c>
      <c r="F13" s="31">
        <v>37800</v>
      </c>
      <c r="G13" s="3">
        <v>64</v>
      </c>
      <c r="H13" s="3">
        <v>115</v>
      </c>
    </row>
    <row r="14" spans="2:8" ht="14.25" thickBot="1" x14ac:dyDescent="0.35">
      <c r="B14" s="26" t="s">
        <v>16</v>
      </c>
      <c r="C14" s="27" t="s">
        <v>15</v>
      </c>
      <c r="D14" s="27" t="s">
        <v>17</v>
      </c>
      <c r="E14" s="8">
        <v>50</v>
      </c>
      <c r="F14" s="32">
        <v>31500</v>
      </c>
      <c r="G14" s="8">
        <v>133</v>
      </c>
      <c r="H14" s="8">
        <v>82</v>
      </c>
    </row>
    <row r="15" spans="2:8" x14ac:dyDescent="0.3">
      <c r="B15" s="22"/>
      <c r="C15" s="23" t="s">
        <v>38</v>
      </c>
      <c r="D15" s="22"/>
      <c r="E15" s="14"/>
      <c r="F15" s="37"/>
      <c r="G15" s="14">
        <f>SUBTOTAL(1,G13:G14)</f>
        <v>98.5</v>
      </c>
      <c r="H15" s="14"/>
    </row>
    <row r="16" spans="2:8" x14ac:dyDescent="0.3">
      <c r="B16" s="22"/>
      <c r="C16" s="23" t="s">
        <v>35</v>
      </c>
      <c r="D16" s="22">
        <f>SUBTOTAL(3,D13:D14)</f>
        <v>2</v>
      </c>
      <c r="E16" s="14"/>
      <c r="F16" s="37"/>
      <c r="G16" s="14"/>
      <c r="H16" s="14"/>
    </row>
    <row r="17" spans="2:8" x14ac:dyDescent="0.3">
      <c r="B17" s="22"/>
      <c r="C17" s="23" t="s">
        <v>1</v>
      </c>
      <c r="D17" s="22"/>
      <c r="E17" s="14"/>
      <c r="F17" s="37"/>
      <c r="G17" s="14">
        <f>SUBTOTAL(1,G3:G14)</f>
        <v>106.375</v>
      </c>
      <c r="H17" s="14"/>
    </row>
    <row r="18" spans="2:8" x14ac:dyDescent="0.3">
      <c r="B18" s="22"/>
      <c r="C18" s="23" t="s">
        <v>0</v>
      </c>
      <c r="D18" s="22">
        <f>SUBTOTAL(3,D3:D14)</f>
        <v>8</v>
      </c>
      <c r="E18" s="14"/>
      <c r="F18" s="37"/>
      <c r="G18" s="14"/>
      <c r="H18" s="14"/>
    </row>
  </sheetData>
  <sortState xmlns:xlrd2="http://schemas.microsoft.com/office/spreadsheetml/2017/richdata2" ref="B3:H14">
    <sortCondition descending="1" ref="C3:C14"/>
  </sortState>
  <phoneticPr fontId="2" type="noConversion"/>
  <conditionalFormatting sqref="B3:H18">
    <cfRule type="expression" dxfId="0" priority="1">
      <formula>$H3&gt;=1000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구분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2025-03-16T23:53:19Z</dcterms:modified>
</cp:coreProperties>
</file>