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5. ITQ_11월_정기\10. 기출공지\111_엑셀\"/>
    </mc:Choice>
  </mc:AlternateContent>
  <bookViews>
    <workbookView xWindow="-105" yWindow="-105" windowWidth="23250" windowHeight="12450"/>
  </bookViews>
  <sheets>
    <sheet name="제1작업" sheetId="11" r:id="rId1"/>
    <sheet name="제2작업" sheetId="5" r:id="rId2"/>
    <sheet name="제3작업" sheetId="6" r:id="rId3"/>
    <sheet name="제4작업" sheetId="18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전월판매량">제1작업!$G$5:$G$12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6" l="1"/>
  <c r="H15" i="6"/>
  <c r="H10" i="6"/>
  <c r="H5" i="6"/>
  <c r="C16" i="6"/>
  <c r="C11" i="6"/>
  <c r="C6" i="6"/>
  <c r="C18" i="6" s="1"/>
  <c r="H11" i="5"/>
  <c r="E13" i="11"/>
  <c r="J14" i="11"/>
  <c r="J13" i="11"/>
  <c r="E14" i="11"/>
  <c r="J7" i="11"/>
  <c r="J5" i="11"/>
  <c r="J8" i="11"/>
  <c r="J11" i="11"/>
  <c r="J12" i="11"/>
  <c r="J10" i="11"/>
  <c r="J6" i="11"/>
  <c r="J9" i="11"/>
  <c r="I7" i="11"/>
  <c r="I5" i="11"/>
  <c r="I8" i="11"/>
  <c r="I11" i="11"/>
  <c r="I12" i="11"/>
  <c r="I10" i="11"/>
  <c r="I6" i="11"/>
  <c r="I9" i="11"/>
</calcChain>
</file>

<file path=xl/sharedStrings.xml><?xml version="1.0" encoding="utf-8"?>
<sst xmlns="http://schemas.openxmlformats.org/spreadsheetml/2006/main" count="152" uniqueCount="49">
  <si>
    <t>전체 개수</t>
  </si>
  <si>
    <t>전체 평균</t>
  </si>
  <si>
    <t>상품코드</t>
  </si>
  <si>
    <t>상품명</t>
  </si>
  <si>
    <t>지역</t>
  </si>
  <si>
    <t>단가</t>
  </si>
  <si>
    <t>단위</t>
  </si>
  <si>
    <t>전월판매량
(단위:EA)</t>
  </si>
  <si>
    <t>당월판매량
(단위:EA)</t>
  </si>
  <si>
    <t>판매순위</t>
  </si>
  <si>
    <t>비고</t>
  </si>
  <si>
    <t>홍천</t>
  </si>
  <si>
    <t>4kg</t>
  </si>
  <si>
    <t>평창</t>
  </si>
  <si>
    <t>5kg</t>
  </si>
  <si>
    <t>서리태</t>
  </si>
  <si>
    <t>3kg</t>
  </si>
  <si>
    <t>30개</t>
  </si>
  <si>
    <t>횡성</t>
  </si>
  <si>
    <t>10kg</t>
  </si>
  <si>
    <t>150g</t>
  </si>
  <si>
    <t>단호박</t>
    <phoneticPr fontId="2" type="noConversion"/>
  </si>
  <si>
    <t>취나물</t>
  </si>
  <si>
    <t>취나물</t>
    <phoneticPr fontId="2" type="noConversion"/>
  </si>
  <si>
    <t>메밀나물</t>
    <phoneticPr fontId="2" type="noConversion"/>
  </si>
  <si>
    <t>찰옥수수</t>
    <phoneticPr fontId="2" type="noConversion"/>
  </si>
  <si>
    <t>곤드레</t>
    <phoneticPr fontId="2" type="noConversion"/>
  </si>
  <si>
    <t>최대 전월판매량(단위:EA)</t>
    <phoneticPr fontId="2" type="noConversion"/>
  </si>
  <si>
    <t>MC-20243</t>
    <phoneticPr fontId="2" type="noConversion"/>
  </si>
  <si>
    <t>BA-20243</t>
    <phoneticPr fontId="2" type="noConversion"/>
  </si>
  <si>
    <t>MG-20242</t>
    <phoneticPr fontId="2" type="noConversion"/>
  </si>
  <si>
    <t>BB-20241</t>
    <phoneticPr fontId="2" type="noConversion"/>
  </si>
  <si>
    <t>MQ-20242</t>
    <phoneticPr fontId="2" type="noConversion"/>
  </si>
  <si>
    <t>BL-20245</t>
    <phoneticPr fontId="2" type="noConversion"/>
  </si>
  <si>
    <t>DC-20246</t>
    <phoneticPr fontId="2" type="noConversion"/>
  </si>
  <si>
    <t>MP-20247</t>
    <phoneticPr fontId="2" type="noConversion"/>
  </si>
  <si>
    <t>알짜더덕</t>
    <phoneticPr fontId="2" type="noConversion"/>
  </si>
  <si>
    <t>실속더덕</t>
    <phoneticPr fontId="2" type="noConversion"/>
  </si>
  <si>
    <t>횡성지역 당월판매량(단위:EA) 평균</t>
    <phoneticPr fontId="2" type="noConversion"/>
  </si>
  <si>
    <t>평창지역 당월판매량(단위:EA) 합계</t>
    <phoneticPr fontId="2" type="noConversion"/>
  </si>
  <si>
    <t>평창지역 당월판매량(단위:EA) 평균</t>
    <phoneticPr fontId="2" type="noConversion"/>
  </si>
  <si>
    <t>B*</t>
    <phoneticPr fontId="2" type="noConversion"/>
  </si>
  <si>
    <t>&lt;=30000</t>
    <phoneticPr fontId="2" type="noConversion"/>
  </si>
  <si>
    <t>횡성 개수</t>
  </si>
  <si>
    <t>홍천 개수</t>
  </si>
  <si>
    <t>평창 개수</t>
  </si>
  <si>
    <t>횡성 평균</t>
  </si>
  <si>
    <t>홍천 평균</t>
  </si>
  <si>
    <t>평창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</si>
</sst>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%"/>
    <numFmt numFmtId="177" formatCode="#,##0&quot;억원&quot;"/>
    <numFmt numFmtId="178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176" fontId="3" fillId="0" borderId="0" xfId="2" applyNumberFormat="1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2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41" fontId="3" fillId="0" borderId="0" xfId="0" applyNumberFormat="1" applyFont="1">
      <alignment vertical="center"/>
    </xf>
    <xf numFmtId="41" fontId="3" fillId="0" borderId="11" xfId="1" applyNumberFormat="1" applyFont="1" applyBorder="1" applyAlignment="1">
      <alignment horizontal="right" vertical="center"/>
    </xf>
    <xf numFmtId="178" fontId="3" fillId="0" borderId="6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1" xfId="1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78" fontId="3" fillId="0" borderId="23" xfId="1" applyNumberFormat="1" applyFont="1" applyBorder="1" applyAlignment="1">
      <alignment horizontal="right" vertical="center"/>
    </xf>
    <xf numFmtId="41" fontId="3" fillId="0" borderId="23" xfId="1" applyFont="1" applyBorder="1" applyAlignment="1">
      <alignment horizontal="right" vertical="center"/>
    </xf>
    <xf numFmtId="178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41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평창 및 홍천지역의 특산물 판매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제1작업!$E$4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(제1작업!$C$5:$C$8,제1작업!$C$11:$C$12)</c:f>
              <c:strCache>
                <c:ptCount val="6"/>
                <c:pt idx="0">
                  <c:v>취나물</c:v>
                </c:pt>
                <c:pt idx="1">
                  <c:v>곤드레</c:v>
                </c:pt>
                <c:pt idx="2">
                  <c:v>단호박</c:v>
                </c:pt>
                <c:pt idx="3">
                  <c:v>메밀나물</c:v>
                </c:pt>
                <c:pt idx="4">
                  <c:v>서리태</c:v>
                </c:pt>
                <c:pt idx="5">
                  <c:v>찰옥수수</c:v>
                </c:pt>
              </c:strCache>
            </c:strRef>
          </c:cat>
          <c:val>
            <c:numRef>
              <c:f>(제1작업!$E$5:$E$8,제1작업!$E$11:$E$12)</c:f>
              <c:numCache>
                <c:formatCode>#,##0"원"</c:formatCode>
                <c:ptCount val="6"/>
                <c:pt idx="0">
                  <c:v>198000</c:v>
                </c:pt>
                <c:pt idx="1">
                  <c:v>32000</c:v>
                </c:pt>
                <c:pt idx="2">
                  <c:v>21500</c:v>
                </c:pt>
                <c:pt idx="3">
                  <c:v>50000</c:v>
                </c:pt>
                <c:pt idx="4">
                  <c:v>45000</c:v>
                </c:pt>
                <c:pt idx="5">
                  <c:v>19500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0-4351-AFB8-F5DEC40B6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39946096"/>
        <c:axId val="1839949424"/>
      </c:barChart>
      <c:lineChart>
        <c:grouping val="standard"/>
        <c:varyColors val="0"/>
        <c:ser>
          <c:idx val="1"/>
          <c:order val="1"/>
          <c:tx>
            <c:v>당월판매량(단위:EA)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B2-4B0E-9773-9651A09325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(제1작업!$C$5:$C$8,제1작업!$C$11:$C$12)</c:f>
              <c:strCache>
                <c:ptCount val="6"/>
                <c:pt idx="0">
                  <c:v>취나물</c:v>
                </c:pt>
                <c:pt idx="1">
                  <c:v>곤드레</c:v>
                </c:pt>
                <c:pt idx="2">
                  <c:v>단호박</c:v>
                </c:pt>
                <c:pt idx="3">
                  <c:v>메밀나물</c:v>
                </c:pt>
                <c:pt idx="4">
                  <c:v>서리태</c:v>
                </c:pt>
                <c:pt idx="5">
                  <c:v>찰옥수수</c:v>
                </c:pt>
              </c:strCache>
            </c:strRef>
          </c:cat>
          <c:val>
            <c:numRef>
              <c:f>(제1작업!$H$5:$H$8,제1작업!$H$11:$H$12)</c:f>
              <c:numCache>
                <c:formatCode>_(* #,##0_);_(* \(#,##0\);_(* "-"_);_(@_)</c:formatCode>
                <c:ptCount val="6"/>
                <c:pt idx="0">
                  <c:v>1644</c:v>
                </c:pt>
                <c:pt idx="1">
                  <c:v>3254</c:v>
                </c:pt>
                <c:pt idx="2">
                  <c:v>2784</c:v>
                </c:pt>
                <c:pt idx="3">
                  <c:v>1533</c:v>
                </c:pt>
                <c:pt idx="4">
                  <c:v>3247</c:v>
                </c:pt>
                <c:pt idx="5">
                  <c:v>2668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C0-4351-AFB8-F5DEC40B6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2700240"/>
        <c:axId val="1842702736"/>
      </c:lineChart>
      <c:catAx>
        <c:axId val="183994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39949424"/>
        <c:crosses val="autoZero"/>
        <c:auto val="1"/>
        <c:lblAlgn val="ctr"/>
        <c:lblOffset val="100"/>
        <c:noMultiLvlLbl val="0"/>
      </c:catAx>
      <c:valAx>
        <c:axId val="183994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39946096"/>
        <c:crosses val="autoZero"/>
        <c:crossBetween val="between"/>
      </c:valAx>
      <c:valAx>
        <c:axId val="1842702736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42700240"/>
        <c:crosses val="max"/>
        <c:crossBetween val="between"/>
        <c:majorUnit val="1000"/>
      </c:valAx>
      <c:catAx>
        <c:axId val="18427002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4270273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99060</xdr:rowOff>
    </xdr:from>
    <xdr:to>
      <xdr:col>6</xdr:col>
      <xdr:colOff>750794</xdr:colOff>
      <xdr:row>2</xdr:row>
      <xdr:rowOff>198120</xdr:rowOff>
    </xdr:to>
    <xdr:sp macro="" textlink="">
      <xdr:nvSpPr>
        <xdr:cNvPr id="2" name="양쪽 모서리가 잘린 사각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2875" y="99060"/>
          <a:ext cx="5799044" cy="708660"/>
        </a:xfrm>
        <a:prstGeom prst="snip2SameRect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지역특산물 판매 현황</a:t>
          </a:r>
        </a:p>
      </xdr:txBody>
    </xdr:sp>
    <xdr:clientData/>
  </xdr:twoCellAnchor>
  <xdr:twoCellAnchor>
    <xdr:from>
      <xdr:col>7</xdr:col>
      <xdr:colOff>0</xdr:colOff>
      <xdr:row>0</xdr:row>
      <xdr:rowOff>114300</xdr:rowOff>
    </xdr:from>
    <xdr:to>
      <xdr:col>10</xdr:col>
      <xdr:colOff>1</xdr:colOff>
      <xdr:row>2</xdr:row>
      <xdr:rowOff>213360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170122DC-8979-4988-8E68-D97510693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8380" y="114300"/>
          <a:ext cx="2857501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B9FBBA8-2EFE-42D6-B8EA-FE2A893761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0.68554</cdr:x>
      <cdr:y>0.49427</cdr:y>
    </cdr:from>
    <cdr:to>
      <cdr:x>0.79949</cdr:x>
      <cdr:y>0.56896</cdr:y>
    </cdr:to>
    <cdr:sp macro="" textlink="">
      <cdr:nvSpPr>
        <cdr:cNvPr id="2" name="모서리가 둥근 사각형 설명선 1">
          <a:extLst xmlns:a="http://schemas.openxmlformats.org/drawingml/2006/main">
            <a:ext uri="{FF2B5EF4-FFF2-40B4-BE49-F238E27FC236}">
              <a16:creationId xmlns:a16="http://schemas.microsoft.com/office/drawing/2014/main" id="{C10D8379-8360-4AC8-9EC4-D91999228A44}"/>
            </a:ext>
          </a:extLst>
        </cdr:cNvPr>
        <cdr:cNvSpPr/>
      </cdr:nvSpPr>
      <cdr:spPr>
        <a:xfrm xmlns:a="http://schemas.openxmlformats.org/drawingml/2006/main">
          <a:off x="6366489" y="2989515"/>
          <a:ext cx="1058239" cy="451753"/>
        </a:xfrm>
        <a:prstGeom xmlns:a="http://schemas.openxmlformats.org/drawingml/2006/main" prst="wedgeRoundRectCallout">
          <a:avLst>
            <a:gd name="adj1" fmla="val -91906"/>
            <a:gd name="adj2" fmla="val 51406"/>
            <a:gd name="adj3" fmla="val 1666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최저 판매량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tabSelected="1" zoomScaleNormal="100" workbookViewId="0">
      <selection activeCell="E28" sqref="E28"/>
    </sheetView>
  </sheetViews>
  <sheetFormatPr defaultColWidth="8.75" defaultRowHeight="13.5" x14ac:dyDescent="0.3"/>
  <cols>
    <col min="1" max="1" width="1.75" style="1" customWidth="1"/>
    <col min="2" max="2" width="12.875" style="1" customWidth="1"/>
    <col min="3" max="3" width="12.375" style="1" customWidth="1"/>
    <col min="4" max="4" width="12.5" style="1" customWidth="1"/>
    <col min="5" max="6" width="12.375" style="1" customWidth="1"/>
    <col min="7" max="7" width="12.5" style="1" customWidth="1"/>
    <col min="8" max="8" width="12.75" style="1" customWidth="1"/>
    <col min="9" max="9" width="12.125" style="1" customWidth="1"/>
    <col min="10" max="10" width="12.75" style="1" customWidth="1"/>
    <col min="11" max="16384" width="8.75" style="1"/>
  </cols>
  <sheetData>
    <row r="1" spans="2:12" ht="24.6" customHeight="1" x14ac:dyDescent="0.3"/>
    <row r="2" spans="2:12" ht="24.6" customHeight="1" x14ac:dyDescent="0.3"/>
    <row r="3" spans="2:12" ht="24.6" customHeight="1" thickBot="1" x14ac:dyDescent="0.35"/>
    <row r="4" spans="2:12" ht="30.75" customHeight="1" thickBot="1" x14ac:dyDescent="0.35">
      <c r="B4" s="9" t="s">
        <v>2</v>
      </c>
      <c r="C4" s="10" t="s">
        <v>3</v>
      </c>
      <c r="D4" s="10" t="s">
        <v>4</v>
      </c>
      <c r="E4" s="11" t="s">
        <v>5</v>
      </c>
      <c r="F4" s="11" t="s">
        <v>6</v>
      </c>
      <c r="G4" s="11" t="s">
        <v>7</v>
      </c>
      <c r="H4" s="11" t="s">
        <v>8</v>
      </c>
      <c r="I4" s="10" t="s">
        <v>9</v>
      </c>
      <c r="J4" s="12" t="s">
        <v>10</v>
      </c>
    </row>
    <row r="5" spans="2:12" ht="21" customHeight="1" x14ac:dyDescent="0.3">
      <c r="B5" s="21" t="s">
        <v>28</v>
      </c>
      <c r="C5" s="22" t="s">
        <v>23</v>
      </c>
      <c r="D5" s="22" t="s">
        <v>13</v>
      </c>
      <c r="E5" s="30">
        <v>198000</v>
      </c>
      <c r="F5" s="3" t="s">
        <v>12</v>
      </c>
      <c r="G5" s="3">
        <v>1250</v>
      </c>
      <c r="H5" s="3">
        <v>1644</v>
      </c>
      <c r="I5" s="22" t="str">
        <f t="shared" ref="I5:I12" si="0">_xlfn.RANK.EQ(H5,$H$5:$H$12)&amp;"위"</f>
        <v>7위</v>
      </c>
      <c r="J5" s="4" t="str">
        <f t="shared" ref="J5:J12" si="1">IF(AND(G5&gt;=2000,H5&gt;=2000),"베스트 상품","")</f>
        <v/>
      </c>
    </row>
    <row r="6" spans="2:12" ht="21" customHeight="1" x14ac:dyDescent="0.3">
      <c r="B6" s="5" t="s">
        <v>29</v>
      </c>
      <c r="C6" s="25" t="s">
        <v>26</v>
      </c>
      <c r="D6" s="25" t="s">
        <v>11</v>
      </c>
      <c r="E6" s="31">
        <v>32000</v>
      </c>
      <c r="F6" s="2" t="s">
        <v>20</v>
      </c>
      <c r="G6" s="2">
        <v>3745</v>
      </c>
      <c r="H6" s="2">
        <v>3254</v>
      </c>
      <c r="I6" s="25" t="str">
        <f t="shared" si="0"/>
        <v>1위</v>
      </c>
      <c r="J6" s="6" t="str">
        <f t="shared" si="1"/>
        <v>베스트 상품</v>
      </c>
    </row>
    <row r="7" spans="2:12" ht="21" customHeight="1" x14ac:dyDescent="0.3">
      <c r="B7" s="5" t="s">
        <v>30</v>
      </c>
      <c r="C7" s="25" t="s">
        <v>21</v>
      </c>
      <c r="D7" s="25" t="s">
        <v>11</v>
      </c>
      <c r="E7" s="31">
        <v>21500</v>
      </c>
      <c r="F7" s="2" t="s">
        <v>12</v>
      </c>
      <c r="G7" s="2">
        <v>2450</v>
      </c>
      <c r="H7" s="2">
        <v>2784</v>
      </c>
      <c r="I7" s="25" t="str">
        <f t="shared" si="0"/>
        <v>4위</v>
      </c>
      <c r="J7" s="6" t="str">
        <f t="shared" si="1"/>
        <v>베스트 상품</v>
      </c>
      <c r="K7" s="19"/>
      <c r="L7" s="20"/>
    </row>
    <row r="8" spans="2:12" ht="21" customHeight="1" x14ac:dyDescent="0.3">
      <c r="B8" s="5" t="s">
        <v>35</v>
      </c>
      <c r="C8" s="25" t="s">
        <v>24</v>
      </c>
      <c r="D8" s="25" t="s">
        <v>13</v>
      </c>
      <c r="E8" s="31">
        <v>50000</v>
      </c>
      <c r="F8" s="2" t="s">
        <v>14</v>
      </c>
      <c r="G8" s="2">
        <v>1596</v>
      </c>
      <c r="H8" s="2">
        <v>1533</v>
      </c>
      <c r="I8" s="25" t="str">
        <f t="shared" si="0"/>
        <v>8위</v>
      </c>
      <c r="J8" s="6" t="str">
        <f t="shared" si="1"/>
        <v/>
      </c>
    </row>
    <row r="9" spans="2:12" ht="21" customHeight="1" x14ac:dyDescent="0.3">
      <c r="B9" s="5" t="s">
        <v>31</v>
      </c>
      <c r="C9" s="25" t="s">
        <v>37</v>
      </c>
      <c r="D9" s="25" t="s">
        <v>18</v>
      </c>
      <c r="E9" s="31">
        <v>155000</v>
      </c>
      <c r="F9" s="2" t="s">
        <v>19</v>
      </c>
      <c r="G9" s="2">
        <v>1850</v>
      </c>
      <c r="H9" s="2">
        <v>3254</v>
      </c>
      <c r="I9" s="25" t="str">
        <f t="shared" si="0"/>
        <v>1위</v>
      </c>
      <c r="J9" s="6" t="str">
        <f t="shared" si="1"/>
        <v/>
      </c>
    </row>
    <row r="10" spans="2:12" ht="21" customHeight="1" x14ac:dyDescent="0.3">
      <c r="B10" s="5" t="s">
        <v>32</v>
      </c>
      <c r="C10" s="25" t="s">
        <v>36</v>
      </c>
      <c r="D10" s="25" t="s">
        <v>18</v>
      </c>
      <c r="E10" s="31">
        <v>200000</v>
      </c>
      <c r="F10" s="2" t="s">
        <v>19</v>
      </c>
      <c r="G10" s="2">
        <v>1257</v>
      </c>
      <c r="H10" s="2">
        <v>1656</v>
      </c>
      <c r="I10" s="25" t="str">
        <f t="shared" si="0"/>
        <v>6위</v>
      </c>
      <c r="J10" s="6" t="str">
        <f t="shared" si="1"/>
        <v/>
      </c>
    </row>
    <row r="11" spans="2:12" ht="21" customHeight="1" x14ac:dyDescent="0.3">
      <c r="B11" s="5" t="s">
        <v>33</v>
      </c>
      <c r="C11" s="25" t="s">
        <v>15</v>
      </c>
      <c r="D11" s="25" t="s">
        <v>13</v>
      </c>
      <c r="E11" s="31">
        <v>45000</v>
      </c>
      <c r="F11" s="2" t="s">
        <v>16</v>
      </c>
      <c r="G11" s="2">
        <v>2688</v>
      </c>
      <c r="H11" s="2">
        <v>3247</v>
      </c>
      <c r="I11" s="25" t="str">
        <f t="shared" si="0"/>
        <v>3위</v>
      </c>
      <c r="J11" s="6" t="str">
        <f t="shared" si="1"/>
        <v>베스트 상품</v>
      </c>
    </row>
    <row r="12" spans="2:12" ht="21" customHeight="1" thickBot="1" x14ac:dyDescent="0.35">
      <c r="B12" s="23" t="s">
        <v>34</v>
      </c>
      <c r="C12" s="24" t="s">
        <v>25</v>
      </c>
      <c r="D12" s="24" t="s">
        <v>11</v>
      </c>
      <c r="E12" s="32">
        <v>19500</v>
      </c>
      <c r="F12" s="7" t="s">
        <v>17</v>
      </c>
      <c r="G12" s="7">
        <v>1287</v>
      </c>
      <c r="H12" s="7">
        <v>2668</v>
      </c>
      <c r="I12" s="24" t="str">
        <f t="shared" si="0"/>
        <v>5위</v>
      </c>
      <c r="J12" s="8" t="str">
        <f t="shared" si="1"/>
        <v/>
      </c>
    </row>
    <row r="13" spans="2:12" ht="21" customHeight="1" x14ac:dyDescent="0.3">
      <c r="B13" s="41" t="s">
        <v>39</v>
      </c>
      <c r="C13" s="42"/>
      <c r="D13" s="43"/>
      <c r="E13" s="3">
        <f>DSUM(B4:H12,7,D4:D5)</f>
        <v>6424</v>
      </c>
      <c r="F13" s="44"/>
      <c r="G13" s="46" t="s">
        <v>27</v>
      </c>
      <c r="H13" s="42"/>
      <c r="I13" s="43"/>
      <c r="J13" s="27">
        <f>MAX(전월판매량)</f>
        <v>3745</v>
      </c>
    </row>
    <row r="14" spans="2:12" ht="21" customHeight="1" thickBot="1" x14ac:dyDescent="0.35">
      <c r="B14" s="47" t="s">
        <v>38</v>
      </c>
      <c r="C14" s="48"/>
      <c r="D14" s="49"/>
      <c r="E14" s="29">
        <f>SUMIF(D5:D12,"횡성",H5:H12)/COUNTIF(D5:D12,"횡성")</f>
        <v>2455</v>
      </c>
      <c r="F14" s="45"/>
      <c r="G14" s="13" t="s">
        <v>3</v>
      </c>
      <c r="H14" s="24" t="s">
        <v>22</v>
      </c>
      <c r="I14" s="14" t="s">
        <v>5</v>
      </c>
      <c r="J14" s="26">
        <f>VLOOKUP(H14,$C$4:$H$12,3,0)</f>
        <v>198000</v>
      </c>
    </row>
    <row r="20" spans="7:7" x14ac:dyDescent="0.3">
      <c r="G20" s="28"/>
    </row>
  </sheetData>
  <sortState ref="A5:L11">
    <sortCondition ref="A5:A11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$E5&gt;=100000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workbookViewId="0">
      <selection activeCell="I19" sqref="I19"/>
    </sheetView>
  </sheetViews>
  <sheetFormatPr defaultColWidth="9" defaultRowHeight="16.5" x14ac:dyDescent="0.3"/>
  <cols>
    <col min="1" max="1" width="1.625" style="16" customWidth="1"/>
    <col min="2" max="2" width="12.875" style="16" customWidth="1"/>
    <col min="3" max="3" width="12.375" style="16" customWidth="1"/>
    <col min="4" max="4" width="12.5" style="16" customWidth="1"/>
    <col min="5" max="6" width="12.375" style="16" customWidth="1"/>
    <col min="7" max="7" width="12.5" style="16" customWidth="1"/>
    <col min="8" max="8" width="12.75" style="16" customWidth="1"/>
    <col min="9" max="16384" width="9" style="16"/>
  </cols>
  <sheetData>
    <row r="1" spans="2:8" ht="17.25" thickBot="1" x14ac:dyDescent="0.35"/>
    <row r="2" spans="2:8" ht="27.75" thickBot="1" x14ac:dyDescent="0.35"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spans="2:8" x14ac:dyDescent="0.3">
      <c r="B3" s="21" t="s">
        <v>28</v>
      </c>
      <c r="C3" s="22" t="s">
        <v>23</v>
      </c>
      <c r="D3" s="22" t="s">
        <v>13</v>
      </c>
      <c r="E3" s="30">
        <v>198000</v>
      </c>
      <c r="F3" s="3" t="s">
        <v>12</v>
      </c>
      <c r="G3" s="3">
        <v>1250</v>
      </c>
      <c r="H3" s="3">
        <v>1669.9999999999995</v>
      </c>
    </row>
    <row r="4" spans="2:8" x14ac:dyDescent="0.3">
      <c r="B4" s="5" t="s">
        <v>29</v>
      </c>
      <c r="C4" s="25" t="s">
        <v>26</v>
      </c>
      <c r="D4" s="25" t="s">
        <v>11</v>
      </c>
      <c r="E4" s="31">
        <v>32000</v>
      </c>
      <c r="F4" s="2" t="s">
        <v>20</v>
      </c>
      <c r="G4" s="2">
        <v>3745</v>
      </c>
      <c r="H4" s="2">
        <v>3254</v>
      </c>
    </row>
    <row r="5" spans="2:8" x14ac:dyDescent="0.3">
      <c r="B5" s="5" t="s">
        <v>30</v>
      </c>
      <c r="C5" s="25" t="s">
        <v>21</v>
      </c>
      <c r="D5" s="25" t="s">
        <v>11</v>
      </c>
      <c r="E5" s="31">
        <v>21500</v>
      </c>
      <c r="F5" s="2" t="s">
        <v>12</v>
      </c>
      <c r="G5" s="2">
        <v>2450</v>
      </c>
      <c r="H5" s="2">
        <v>2784</v>
      </c>
    </row>
    <row r="6" spans="2:8" x14ac:dyDescent="0.3">
      <c r="B6" s="5" t="s">
        <v>35</v>
      </c>
      <c r="C6" s="25" t="s">
        <v>24</v>
      </c>
      <c r="D6" s="25" t="s">
        <v>13</v>
      </c>
      <c r="E6" s="31">
        <v>50000</v>
      </c>
      <c r="F6" s="2" t="s">
        <v>14</v>
      </c>
      <c r="G6" s="2">
        <v>1596</v>
      </c>
      <c r="H6" s="2">
        <v>1533</v>
      </c>
    </row>
    <row r="7" spans="2:8" x14ac:dyDescent="0.3">
      <c r="B7" s="5" t="s">
        <v>31</v>
      </c>
      <c r="C7" s="25" t="s">
        <v>37</v>
      </c>
      <c r="D7" s="25" t="s">
        <v>18</v>
      </c>
      <c r="E7" s="31">
        <v>155000</v>
      </c>
      <c r="F7" s="2" t="s">
        <v>19</v>
      </c>
      <c r="G7" s="2">
        <v>1850</v>
      </c>
      <c r="H7" s="2">
        <v>3254</v>
      </c>
    </row>
    <row r="8" spans="2:8" x14ac:dyDescent="0.3">
      <c r="B8" s="5" t="s">
        <v>32</v>
      </c>
      <c r="C8" s="25" t="s">
        <v>36</v>
      </c>
      <c r="D8" s="25" t="s">
        <v>18</v>
      </c>
      <c r="E8" s="31">
        <v>200000</v>
      </c>
      <c r="F8" s="2" t="s">
        <v>19</v>
      </c>
      <c r="G8" s="2">
        <v>1257</v>
      </c>
      <c r="H8" s="2">
        <v>1656</v>
      </c>
    </row>
    <row r="9" spans="2:8" x14ac:dyDescent="0.3">
      <c r="B9" s="5" t="s">
        <v>33</v>
      </c>
      <c r="C9" s="25" t="s">
        <v>15</v>
      </c>
      <c r="D9" s="25" t="s">
        <v>13</v>
      </c>
      <c r="E9" s="31">
        <v>45000</v>
      </c>
      <c r="F9" s="2" t="s">
        <v>16</v>
      </c>
      <c r="G9" s="2">
        <v>2688</v>
      </c>
      <c r="H9" s="2">
        <v>3247</v>
      </c>
    </row>
    <row r="10" spans="2:8" x14ac:dyDescent="0.3">
      <c r="B10" s="33" t="s">
        <v>34</v>
      </c>
      <c r="C10" s="34" t="s">
        <v>25</v>
      </c>
      <c r="D10" s="34" t="s">
        <v>11</v>
      </c>
      <c r="E10" s="35">
        <v>19500</v>
      </c>
      <c r="F10" s="36" t="s">
        <v>17</v>
      </c>
      <c r="G10" s="36">
        <v>1287</v>
      </c>
      <c r="H10" s="36">
        <v>2668</v>
      </c>
    </row>
    <row r="11" spans="2:8" x14ac:dyDescent="0.3">
      <c r="B11" s="50" t="s">
        <v>40</v>
      </c>
      <c r="C11" s="50"/>
      <c r="D11" s="50"/>
      <c r="E11" s="50"/>
      <c r="F11" s="50"/>
      <c r="G11" s="50"/>
      <c r="H11" s="39">
        <f>DAVERAGE(B2:H10,7,D2:D3)</f>
        <v>2150</v>
      </c>
    </row>
    <row r="12" spans="2:8" x14ac:dyDescent="0.3">
      <c r="B12" s="40"/>
      <c r="C12" s="40"/>
      <c r="D12" s="40"/>
      <c r="E12" s="40"/>
      <c r="F12" s="40"/>
      <c r="G12" s="40"/>
      <c r="H12" s="40"/>
    </row>
    <row r="13" spans="2:8" ht="17.25" thickBot="1" x14ac:dyDescent="0.35">
      <c r="B13" s="40"/>
      <c r="C13" s="40"/>
      <c r="D13" s="40"/>
      <c r="E13" s="40"/>
      <c r="F13" s="40"/>
      <c r="G13" s="40"/>
      <c r="H13" s="40"/>
    </row>
    <row r="14" spans="2:8" ht="17.25" thickBot="1" x14ac:dyDescent="0.35">
      <c r="B14" s="9" t="s">
        <v>2</v>
      </c>
      <c r="C14" s="11" t="s">
        <v>5</v>
      </c>
      <c r="D14" s="40"/>
      <c r="E14" s="40"/>
      <c r="F14" s="40"/>
      <c r="G14" s="40"/>
      <c r="H14" s="40"/>
    </row>
    <row r="15" spans="2:8" x14ac:dyDescent="0.3">
      <c r="B15" s="40" t="s">
        <v>41</v>
      </c>
      <c r="C15" s="40"/>
      <c r="D15" s="40"/>
      <c r="E15" s="40"/>
      <c r="F15" s="40"/>
      <c r="G15" s="40"/>
      <c r="H15" s="40"/>
    </row>
    <row r="16" spans="2:8" x14ac:dyDescent="0.3">
      <c r="B16" s="40"/>
      <c r="C16" s="40" t="s">
        <v>42</v>
      </c>
      <c r="D16" s="40"/>
      <c r="E16" s="40"/>
      <c r="F16" s="40"/>
      <c r="G16" s="40"/>
      <c r="H16" s="40"/>
    </row>
    <row r="17" spans="2:5" ht="17.25" thickBot="1" x14ac:dyDescent="0.35"/>
    <row r="18" spans="2:5" ht="27.75" thickBot="1" x14ac:dyDescent="0.35">
      <c r="B18" s="9" t="s">
        <v>2</v>
      </c>
      <c r="C18" s="10" t="s">
        <v>3</v>
      </c>
      <c r="D18" s="11" t="s">
        <v>5</v>
      </c>
      <c r="E18" s="11" t="s">
        <v>8</v>
      </c>
    </row>
    <row r="19" spans="2:5" x14ac:dyDescent="0.3">
      <c r="B19" s="5" t="s">
        <v>29</v>
      </c>
      <c r="C19" s="25" t="s">
        <v>26</v>
      </c>
      <c r="D19" s="31">
        <v>32000</v>
      </c>
      <c r="E19" s="2">
        <v>3254</v>
      </c>
    </row>
    <row r="20" spans="2:5" x14ac:dyDescent="0.3">
      <c r="B20" s="5" t="s">
        <v>30</v>
      </c>
      <c r="C20" s="25" t="s">
        <v>21</v>
      </c>
      <c r="D20" s="31">
        <v>21500</v>
      </c>
      <c r="E20" s="2">
        <v>2784</v>
      </c>
    </row>
    <row r="21" spans="2:5" x14ac:dyDescent="0.3">
      <c r="B21" s="5" t="s">
        <v>31</v>
      </c>
      <c r="C21" s="25" t="s">
        <v>37</v>
      </c>
      <c r="D21" s="31">
        <v>155000</v>
      </c>
      <c r="E21" s="2">
        <v>3254</v>
      </c>
    </row>
    <row r="22" spans="2:5" x14ac:dyDescent="0.3">
      <c r="B22" s="5" t="s">
        <v>33</v>
      </c>
      <c r="C22" s="25" t="s">
        <v>15</v>
      </c>
      <c r="D22" s="31">
        <v>45000</v>
      </c>
      <c r="E22" s="2">
        <v>3247</v>
      </c>
    </row>
    <row r="23" spans="2:5" x14ac:dyDescent="0.3">
      <c r="B23" s="5" t="s">
        <v>34</v>
      </c>
      <c r="C23" s="25" t="s">
        <v>25</v>
      </c>
      <c r="D23" s="31">
        <v>19500</v>
      </c>
      <c r="E23" s="2">
        <v>2668</v>
      </c>
    </row>
  </sheetData>
  <mergeCells count="1">
    <mergeCell ref="B11:G11"/>
  </mergeCells>
  <phoneticPr fontId="2" type="noConversion"/>
  <conditionalFormatting sqref="B3:H10">
    <cfRule type="expression" dxfId="1" priority="1">
      <formula>$E3&gt;=100000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>
      <selection activeCell="D17" sqref="D17"/>
    </sheetView>
  </sheetViews>
  <sheetFormatPr defaultColWidth="9" defaultRowHeight="16.5" x14ac:dyDescent="0.3"/>
  <cols>
    <col min="1" max="1" width="1.625" style="16" customWidth="1"/>
    <col min="2" max="2" width="12.875" style="16" customWidth="1"/>
    <col min="3" max="3" width="12.375" style="16" customWidth="1"/>
    <col min="4" max="4" width="12.5" style="16" customWidth="1"/>
    <col min="5" max="6" width="12.375" style="16" customWidth="1"/>
    <col min="7" max="7" width="12.5" style="16" customWidth="1"/>
    <col min="8" max="8" width="12.75" style="16" customWidth="1"/>
    <col min="9" max="16384" width="9" style="16"/>
  </cols>
  <sheetData>
    <row r="1" spans="2:8" ht="17.25" thickBot="1" x14ac:dyDescent="0.35"/>
    <row r="2" spans="2:8" ht="27.75" thickBot="1" x14ac:dyDescent="0.35"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spans="2:8" x14ac:dyDescent="0.3">
      <c r="B3" s="21" t="s">
        <v>31</v>
      </c>
      <c r="C3" s="22" t="s">
        <v>37</v>
      </c>
      <c r="D3" s="22" t="s">
        <v>18</v>
      </c>
      <c r="E3" s="30">
        <v>155000</v>
      </c>
      <c r="F3" s="3" t="s">
        <v>19</v>
      </c>
      <c r="G3" s="3">
        <v>1850</v>
      </c>
      <c r="H3" s="3">
        <v>3254</v>
      </c>
    </row>
    <row r="4" spans="2:8" x14ac:dyDescent="0.3">
      <c r="B4" s="5" t="s">
        <v>32</v>
      </c>
      <c r="C4" s="25" t="s">
        <v>36</v>
      </c>
      <c r="D4" s="25" t="s">
        <v>18</v>
      </c>
      <c r="E4" s="31">
        <v>200000</v>
      </c>
      <c r="F4" s="2" t="s">
        <v>19</v>
      </c>
      <c r="G4" s="2">
        <v>1257</v>
      </c>
      <c r="H4" s="2">
        <v>1656</v>
      </c>
    </row>
    <row r="5" spans="2:8" x14ac:dyDescent="0.3">
      <c r="B5" s="5"/>
      <c r="C5" s="25"/>
      <c r="D5" s="15" t="s">
        <v>46</v>
      </c>
      <c r="E5" s="31"/>
      <c r="F5" s="2"/>
      <c r="G5" s="2"/>
      <c r="H5" s="2">
        <f>SUBTOTAL(1,H3:H4)</f>
        <v>2455</v>
      </c>
    </row>
    <row r="6" spans="2:8" x14ac:dyDescent="0.3">
      <c r="B6" s="5"/>
      <c r="C6" s="25">
        <f>SUBTOTAL(3,C3:C4)</f>
        <v>2</v>
      </c>
      <c r="D6" s="15" t="s">
        <v>43</v>
      </c>
      <c r="E6" s="31"/>
      <c r="F6" s="2"/>
      <c r="G6" s="2"/>
      <c r="H6" s="2"/>
    </row>
    <row r="7" spans="2:8" x14ac:dyDescent="0.3">
      <c r="B7" s="5" t="s">
        <v>29</v>
      </c>
      <c r="C7" s="25" t="s">
        <v>26</v>
      </c>
      <c r="D7" s="25" t="s">
        <v>11</v>
      </c>
      <c r="E7" s="31">
        <v>32000</v>
      </c>
      <c r="F7" s="2" t="s">
        <v>20</v>
      </c>
      <c r="G7" s="2">
        <v>3745</v>
      </c>
      <c r="H7" s="2">
        <v>3254</v>
      </c>
    </row>
    <row r="8" spans="2:8" x14ac:dyDescent="0.3">
      <c r="B8" s="5" t="s">
        <v>30</v>
      </c>
      <c r="C8" s="25" t="s">
        <v>21</v>
      </c>
      <c r="D8" s="25" t="s">
        <v>11</v>
      </c>
      <c r="E8" s="31">
        <v>21500</v>
      </c>
      <c r="F8" s="2" t="s">
        <v>12</v>
      </c>
      <c r="G8" s="2">
        <v>2450</v>
      </c>
      <c r="H8" s="2">
        <v>2784</v>
      </c>
    </row>
    <row r="9" spans="2:8" x14ac:dyDescent="0.3">
      <c r="B9" s="5" t="s">
        <v>34</v>
      </c>
      <c r="C9" s="25" t="s">
        <v>25</v>
      </c>
      <c r="D9" s="25" t="s">
        <v>11</v>
      </c>
      <c r="E9" s="31">
        <v>19500</v>
      </c>
      <c r="F9" s="2" t="s">
        <v>17</v>
      </c>
      <c r="G9" s="2">
        <v>1287</v>
      </c>
      <c r="H9" s="2">
        <v>2668</v>
      </c>
    </row>
    <row r="10" spans="2:8" x14ac:dyDescent="0.3">
      <c r="B10" s="5"/>
      <c r="C10" s="25"/>
      <c r="D10" s="15" t="s">
        <v>47</v>
      </c>
      <c r="E10" s="31"/>
      <c r="F10" s="2"/>
      <c r="G10" s="2"/>
      <c r="H10" s="2">
        <f>SUBTOTAL(1,H7:H9)</f>
        <v>2902</v>
      </c>
    </row>
    <row r="11" spans="2:8" x14ac:dyDescent="0.3">
      <c r="B11" s="5"/>
      <c r="C11" s="25">
        <f>SUBTOTAL(3,C7:C9)</f>
        <v>3</v>
      </c>
      <c r="D11" s="15" t="s">
        <v>44</v>
      </c>
      <c r="E11" s="31"/>
      <c r="F11" s="2"/>
      <c r="G11" s="2"/>
      <c r="H11" s="2"/>
    </row>
    <row r="12" spans="2:8" x14ac:dyDescent="0.3">
      <c r="B12" s="5" t="s">
        <v>28</v>
      </c>
      <c r="C12" s="25" t="s">
        <v>23</v>
      </c>
      <c r="D12" s="25" t="s">
        <v>13</v>
      </c>
      <c r="E12" s="31">
        <v>198000</v>
      </c>
      <c r="F12" s="2" t="s">
        <v>12</v>
      </c>
      <c r="G12" s="2">
        <v>1250</v>
      </c>
      <c r="H12" s="2">
        <v>1644</v>
      </c>
    </row>
    <row r="13" spans="2:8" x14ac:dyDescent="0.3">
      <c r="B13" s="5" t="s">
        <v>35</v>
      </c>
      <c r="C13" s="25" t="s">
        <v>24</v>
      </c>
      <c r="D13" s="25" t="s">
        <v>13</v>
      </c>
      <c r="E13" s="31">
        <v>50000</v>
      </c>
      <c r="F13" s="2" t="s">
        <v>14</v>
      </c>
      <c r="G13" s="2">
        <v>1596</v>
      </c>
      <c r="H13" s="2">
        <v>1533</v>
      </c>
    </row>
    <row r="14" spans="2:8" ht="17.25" thickBot="1" x14ac:dyDescent="0.35">
      <c r="B14" s="23" t="s">
        <v>33</v>
      </c>
      <c r="C14" s="24" t="s">
        <v>15</v>
      </c>
      <c r="D14" s="24" t="s">
        <v>13</v>
      </c>
      <c r="E14" s="32">
        <v>45000</v>
      </c>
      <c r="F14" s="7" t="s">
        <v>16</v>
      </c>
      <c r="G14" s="7">
        <v>2688</v>
      </c>
      <c r="H14" s="7">
        <v>3247</v>
      </c>
    </row>
    <row r="15" spans="2:8" x14ac:dyDescent="0.3">
      <c r="B15" s="17"/>
      <c r="C15" s="17"/>
      <c r="D15" s="18" t="s">
        <v>48</v>
      </c>
      <c r="E15" s="37"/>
      <c r="F15" s="38"/>
      <c r="G15" s="38"/>
      <c r="H15" s="38">
        <f>SUBTOTAL(1,H12:H14)</f>
        <v>2141.3333333333335</v>
      </c>
    </row>
    <row r="16" spans="2:8" x14ac:dyDescent="0.3">
      <c r="B16" s="17"/>
      <c r="C16" s="17">
        <f>SUBTOTAL(3,C12:C14)</f>
        <v>3</v>
      </c>
      <c r="D16" s="18" t="s">
        <v>45</v>
      </c>
      <c r="E16" s="37"/>
      <c r="F16" s="38"/>
      <c r="G16" s="38"/>
      <c r="H16" s="38"/>
    </row>
    <row r="17" spans="2:8" x14ac:dyDescent="0.3">
      <c r="B17" s="17"/>
      <c r="C17" s="17"/>
      <c r="D17" s="18" t="s">
        <v>1</v>
      </c>
      <c r="E17" s="37"/>
      <c r="F17" s="38"/>
      <c r="G17" s="38"/>
      <c r="H17" s="38">
        <f>SUBTOTAL(1,H3:H14)</f>
        <v>2505</v>
      </c>
    </row>
    <row r="18" spans="2:8" x14ac:dyDescent="0.3">
      <c r="B18" s="17"/>
      <c r="C18" s="17">
        <f>SUBTOTAL(3,C3:C14)</f>
        <v>8</v>
      </c>
      <c r="D18" s="18" t="s">
        <v>0</v>
      </c>
      <c r="E18" s="37"/>
      <c r="F18" s="38"/>
      <c r="G18" s="38"/>
      <c r="H18" s="38"/>
    </row>
  </sheetData>
  <sortState ref="B3:H14">
    <sortCondition descending="1" ref="D3:D14"/>
  </sortState>
  <phoneticPr fontId="2" type="noConversion"/>
  <conditionalFormatting sqref="B3:H18">
    <cfRule type="expression" dxfId="0" priority="1">
      <formula>$E3&gt;=100000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전월판매량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2024-11-09T03:40:55Z</dcterms:modified>
</cp:coreProperties>
</file>