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23년2회_사무자동화산업기사_실기\"/>
    </mc:Choice>
  </mc:AlternateContent>
  <xr:revisionPtr revIDLastSave="0" documentId="13_ncr:1_{E41AA1B0-7911-4F61-B3E6-88E4653BF431}" xr6:coauthVersionLast="36" xr6:coauthVersionMax="36" xr10:uidLastSave="{00000000-0000-0000-0000-000000000000}"/>
  <bookViews>
    <workbookView xWindow="0" yWindow="0" windowWidth="26083" windowHeight="10569" xr2:uid="{E597CCD4-52FE-454B-AC5A-2FE8DDEC0D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H28" i="1"/>
  <c r="I27" i="1"/>
  <c r="H27" i="1"/>
  <c r="G26" i="1"/>
  <c r="H26" i="1"/>
  <c r="I26" i="1"/>
  <c r="F26" i="1"/>
  <c r="G25" i="1"/>
  <c r="H25" i="1"/>
  <c r="I25" i="1"/>
  <c r="F25" i="1"/>
  <c r="G24" i="1"/>
  <c r="H24" i="1"/>
  <c r="I24" i="1"/>
  <c r="F24" i="1"/>
  <c r="F12" i="1"/>
  <c r="J12" i="1" s="1"/>
  <c r="F20" i="1"/>
  <c r="J20" i="1" s="1"/>
  <c r="F22" i="1"/>
  <c r="J22" i="1" s="1"/>
  <c r="F9" i="1"/>
  <c r="J9" i="1" s="1"/>
  <c r="F14" i="1"/>
  <c r="J14" i="1" s="1"/>
  <c r="F13" i="1"/>
  <c r="J13" i="1" s="1"/>
  <c r="F15" i="1"/>
  <c r="J15" i="1" s="1"/>
  <c r="F23" i="1"/>
  <c r="J23" i="1" s="1"/>
  <c r="F18" i="1"/>
  <c r="J18" i="1" s="1"/>
  <c r="F5" i="1"/>
  <c r="J5" i="1" s="1"/>
  <c r="F21" i="1"/>
  <c r="J21" i="1" s="1"/>
  <c r="F10" i="1"/>
  <c r="J10" i="1" s="1"/>
  <c r="F6" i="1"/>
  <c r="H6" i="1" s="1"/>
  <c r="F7" i="1"/>
  <c r="J7" i="1" s="1"/>
  <c r="F11" i="1"/>
  <c r="J11" i="1" s="1"/>
  <c r="F4" i="1"/>
  <c r="J4" i="1" s="1"/>
  <c r="F17" i="1"/>
  <c r="H17" i="1" s="1"/>
  <c r="F8" i="1"/>
  <c r="J8" i="1" s="1"/>
  <c r="F16" i="1"/>
  <c r="J16" i="1" s="1"/>
  <c r="F19" i="1"/>
  <c r="J19" i="1" s="1"/>
  <c r="C12" i="1"/>
  <c r="G12" i="1" s="1"/>
  <c r="C20" i="1"/>
  <c r="G20" i="1" s="1"/>
  <c r="C22" i="1"/>
  <c r="G22" i="1" s="1"/>
  <c r="C9" i="1"/>
  <c r="G9" i="1" s="1"/>
  <c r="C14" i="1"/>
  <c r="G14" i="1" s="1"/>
  <c r="C13" i="1"/>
  <c r="G13" i="1" s="1"/>
  <c r="C15" i="1"/>
  <c r="G15" i="1" s="1"/>
  <c r="C23" i="1"/>
  <c r="G23" i="1" s="1"/>
  <c r="C18" i="1"/>
  <c r="G18" i="1" s="1"/>
  <c r="C5" i="1"/>
  <c r="G5" i="1" s="1"/>
  <c r="C21" i="1"/>
  <c r="G21" i="1" s="1"/>
  <c r="C10" i="1"/>
  <c r="G10" i="1" s="1"/>
  <c r="C6" i="1"/>
  <c r="G6" i="1" s="1"/>
  <c r="I6" i="1" s="1"/>
  <c r="C7" i="1"/>
  <c r="G7" i="1" s="1"/>
  <c r="C11" i="1"/>
  <c r="G11" i="1" s="1"/>
  <c r="C4" i="1"/>
  <c r="G4" i="1" s="1"/>
  <c r="C17" i="1"/>
  <c r="G17" i="1" s="1"/>
  <c r="I17" i="1" s="1"/>
  <c r="C8" i="1"/>
  <c r="G8" i="1" s="1"/>
  <c r="C16" i="1"/>
  <c r="G16" i="1" s="1"/>
  <c r="C19" i="1"/>
  <c r="G19" i="1" s="1"/>
  <c r="I11" i="1" l="1"/>
  <c r="I13" i="1"/>
  <c r="I18" i="1"/>
  <c r="H18" i="1"/>
  <c r="J6" i="1"/>
  <c r="H19" i="1"/>
  <c r="I19" i="1" s="1"/>
  <c r="H4" i="1"/>
  <c r="I4" i="1" s="1"/>
  <c r="H10" i="1"/>
  <c r="I10" i="1" s="1"/>
  <c r="H23" i="1"/>
  <c r="I23" i="1" s="1"/>
  <c r="H9" i="1"/>
  <c r="I9" i="1" s="1"/>
  <c r="H12" i="1"/>
  <c r="I12" i="1" s="1"/>
  <c r="J17" i="1"/>
  <c r="H16" i="1"/>
  <c r="I16" i="1" s="1"/>
  <c r="H11" i="1"/>
  <c r="H21" i="1"/>
  <c r="I21" i="1" s="1"/>
  <c r="H15" i="1"/>
  <c r="I15" i="1" s="1"/>
  <c r="H22" i="1"/>
  <c r="I22" i="1" s="1"/>
  <c r="H14" i="1"/>
  <c r="I14" i="1" s="1"/>
  <c r="H8" i="1"/>
  <c r="I8" i="1" s="1"/>
  <c r="H7" i="1"/>
  <c r="I7" i="1" s="1"/>
  <c r="H5" i="1"/>
  <c r="I5" i="1" s="1"/>
  <c r="H13" i="1"/>
  <c r="H20" i="1"/>
  <c r="I20" i="1" s="1"/>
</calcChain>
</file>

<file path=xl/sharedStrings.xml><?xml version="1.0" encoding="utf-8"?>
<sst xmlns="http://schemas.openxmlformats.org/spreadsheetml/2006/main" count="60" uniqueCount="59">
  <si>
    <t>대여자</t>
    <phoneticPr fontId="1" type="noConversion"/>
  </si>
  <si>
    <t>코드</t>
    <phoneticPr fontId="1" type="noConversion"/>
  </si>
  <si>
    <t>대여일자</t>
    <phoneticPr fontId="1" type="noConversion"/>
  </si>
  <si>
    <t>반납일자</t>
    <phoneticPr fontId="1" type="noConversion"/>
  </si>
  <si>
    <t>권은경</t>
    <phoneticPr fontId="1" type="noConversion"/>
  </si>
  <si>
    <t>김명호</t>
    <phoneticPr fontId="1" type="noConversion"/>
  </si>
  <si>
    <t>이나요</t>
    <phoneticPr fontId="1" type="noConversion"/>
  </si>
  <si>
    <t>서용준</t>
    <phoneticPr fontId="1" type="noConversion"/>
  </si>
  <si>
    <t>원미경</t>
    <phoneticPr fontId="1" type="noConversion"/>
  </si>
  <si>
    <t>윤나영</t>
    <phoneticPr fontId="1" type="noConversion"/>
  </si>
  <si>
    <t>이경호</t>
    <phoneticPr fontId="1" type="noConversion"/>
  </si>
  <si>
    <t>이수현</t>
    <phoneticPr fontId="1" type="noConversion"/>
  </si>
  <si>
    <t>조성진</t>
    <phoneticPr fontId="1" type="noConversion"/>
  </si>
  <si>
    <t>이수경</t>
    <phoneticPr fontId="1" type="noConversion"/>
  </si>
  <si>
    <t>김종서</t>
    <phoneticPr fontId="1" type="noConversion"/>
  </si>
  <si>
    <t>박호호</t>
    <phoneticPr fontId="1" type="noConversion"/>
  </si>
  <si>
    <t>김동렬</t>
    <phoneticPr fontId="1" type="noConversion"/>
  </si>
  <si>
    <t>이승엽</t>
    <phoneticPr fontId="1" type="noConversion"/>
  </si>
  <si>
    <t>이종범</t>
    <phoneticPr fontId="1" type="noConversion"/>
  </si>
  <si>
    <t>박세리</t>
    <phoneticPr fontId="1" type="noConversion"/>
  </si>
  <si>
    <t>최경주</t>
    <phoneticPr fontId="1" type="noConversion"/>
  </si>
  <si>
    <t>이봉주</t>
    <phoneticPr fontId="1" type="noConversion"/>
  </si>
  <si>
    <t>유남규</t>
    <phoneticPr fontId="1" type="noConversion"/>
  </si>
  <si>
    <t>한기주</t>
    <phoneticPr fontId="1" type="noConversion"/>
  </si>
  <si>
    <t>A-4</t>
    <phoneticPr fontId="1" type="noConversion"/>
  </si>
  <si>
    <t>C-D</t>
    <phoneticPr fontId="1" type="noConversion"/>
  </si>
  <si>
    <t>C-1</t>
    <phoneticPr fontId="1" type="noConversion"/>
  </si>
  <si>
    <t>C-2</t>
    <phoneticPr fontId="1" type="noConversion"/>
  </si>
  <si>
    <t>B-1</t>
    <phoneticPr fontId="1" type="noConversion"/>
  </si>
  <si>
    <t>B-4</t>
    <phoneticPr fontId="1" type="noConversion"/>
  </si>
  <si>
    <t>B-2</t>
    <phoneticPr fontId="1" type="noConversion"/>
  </si>
  <si>
    <t>B-3</t>
    <phoneticPr fontId="1" type="noConversion"/>
  </si>
  <si>
    <t>A-2</t>
    <phoneticPr fontId="1" type="noConversion"/>
  </si>
  <si>
    <t>A-1</t>
    <phoneticPr fontId="1" type="noConversion"/>
  </si>
  <si>
    <t>A-5</t>
    <phoneticPr fontId="1" type="noConversion"/>
  </si>
  <si>
    <t>C-4</t>
    <phoneticPr fontId="1" type="noConversion"/>
  </si>
  <si>
    <t>C-5</t>
    <phoneticPr fontId="1" type="noConversion"/>
  </si>
  <si>
    <t>A-6</t>
    <phoneticPr fontId="1" type="noConversion"/>
  </si>
  <si>
    <t>C-6</t>
    <phoneticPr fontId="1" type="noConversion"/>
  </si>
  <si>
    <t>C-7</t>
    <phoneticPr fontId="1" type="noConversion"/>
  </si>
  <si>
    <t>B-6</t>
    <phoneticPr fontId="1" type="noConversion"/>
  </si>
  <si>
    <t>A-7</t>
    <phoneticPr fontId="1" type="noConversion"/>
  </si>
  <si>
    <t>B-7</t>
    <phoneticPr fontId="1" type="noConversion"/>
  </si>
  <si>
    <t>차종</t>
    <phoneticPr fontId="1" type="noConversion"/>
  </si>
  <si>
    <t>대여일</t>
    <phoneticPr fontId="1" type="noConversion"/>
  </si>
  <si>
    <t>기본요금</t>
    <phoneticPr fontId="1" type="noConversion"/>
  </si>
  <si>
    <t>부가요금</t>
    <phoneticPr fontId="1" type="noConversion"/>
  </si>
  <si>
    <t>합계금액</t>
    <phoneticPr fontId="1" type="noConversion"/>
  </si>
  <si>
    <t>종합</t>
    <phoneticPr fontId="1" type="noConversion"/>
  </si>
  <si>
    <t>자동차 렌트 관리</t>
    <phoneticPr fontId="1" type="noConversion"/>
  </si>
  <si>
    <t>요금합계</t>
    <phoneticPr fontId="1" type="noConversion"/>
  </si>
  <si>
    <t>승용차</t>
    <phoneticPr fontId="1" type="noConversion"/>
  </si>
  <si>
    <t>승합차</t>
    <phoneticPr fontId="1" type="noConversion"/>
  </si>
  <si>
    <t>버스</t>
    <phoneticPr fontId="1" type="noConversion"/>
  </si>
  <si>
    <t>"이"씨 성이면서 코드에 "1"을 포함한 합</t>
    <phoneticPr fontId="1" type="noConversion"/>
  </si>
  <si>
    <t>"김"씨 성이면서 코드에 "5"를 포함한 합</t>
    <phoneticPr fontId="1" type="noConversion"/>
  </si>
  <si>
    <t>종합 열에 사용된 함수식(조성진 기준)</t>
    <phoneticPr fontId="1" type="noConversion"/>
  </si>
  <si>
    <t>=CONCATENATE(A23,":",LEFT(B23,1),":",F23,"일")</t>
    <phoneticPr fontId="1" type="noConversion"/>
  </si>
  <si>
    <t>=SUMIF($C$4:$C$23,$C$26,I4:I23)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</si>
</sst>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178" formatCode="m&quot;월&quot;\ d&quot;일&quot;;@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2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42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42" fontId="0" fillId="0" borderId="3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42" fontId="0" fillId="0" borderId="4" xfId="0" applyNumberForma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2000">
                <a:solidFill>
                  <a:schemeClr val="tx1"/>
                </a:solidFill>
              </a:rPr>
              <a:t>렌트 현황 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Sheet1!$A$14:$A$23</c:f>
              <c:strCache>
                <c:ptCount val="10"/>
                <c:pt idx="0">
                  <c:v>윤나영</c:v>
                </c:pt>
                <c:pt idx="1">
                  <c:v>이수현</c:v>
                </c:pt>
                <c:pt idx="2">
                  <c:v>한기주</c:v>
                </c:pt>
                <c:pt idx="3">
                  <c:v>이봉주</c:v>
                </c:pt>
                <c:pt idx="4">
                  <c:v>이수경</c:v>
                </c:pt>
                <c:pt idx="5">
                  <c:v>권은경</c:v>
                </c:pt>
                <c:pt idx="6">
                  <c:v>이나요</c:v>
                </c:pt>
                <c:pt idx="7">
                  <c:v>박호호</c:v>
                </c:pt>
                <c:pt idx="8">
                  <c:v>서용준</c:v>
                </c:pt>
                <c:pt idx="9">
                  <c:v>조성진</c:v>
                </c:pt>
              </c:strCache>
            </c:strRef>
          </c:cat>
          <c:val>
            <c:numRef>
              <c:f>Sheet1!$H$14:$H$23</c:f>
              <c:numCache>
                <c:formatCode>_("₩"* #,##0_);_("₩"* \(#,##0\);_("₩"* "-"_);_(@_)</c:formatCode>
                <c:ptCount val="10"/>
                <c:pt idx="0">
                  <c:v>500000</c:v>
                </c:pt>
                <c:pt idx="1">
                  <c:v>600000</c:v>
                </c:pt>
                <c:pt idx="2">
                  <c:v>650000</c:v>
                </c:pt>
                <c:pt idx="3">
                  <c:v>700000</c:v>
                </c:pt>
                <c:pt idx="4">
                  <c:v>1200000</c:v>
                </c:pt>
                <c:pt idx="5">
                  <c:v>1600000</c:v>
                </c:pt>
                <c:pt idx="6">
                  <c:v>210000</c:v>
                </c:pt>
                <c:pt idx="7">
                  <c:v>220000</c:v>
                </c:pt>
                <c:pt idx="8">
                  <c:v>410000</c:v>
                </c:pt>
                <c:pt idx="9">
                  <c:v>3440000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ED-BB73-79A325BF1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6791840"/>
        <c:axId val="1212950928"/>
      </c:barChart>
      <c:lineChart>
        <c:grouping val="standard"/>
        <c:varyColors val="0"/>
        <c:ser>
          <c:idx val="1"/>
          <c:order val="1"/>
          <c:tx>
            <c:strRef>
              <c:f>Sheet1!$I$3</c:f>
              <c:strCache>
                <c:ptCount val="1"/>
                <c:pt idx="0">
                  <c:v>합계금액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Sheet1!$A$14:$A$23</c:f>
              <c:strCache>
                <c:ptCount val="10"/>
                <c:pt idx="0">
                  <c:v>윤나영</c:v>
                </c:pt>
                <c:pt idx="1">
                  <c:v>이수현</c:v>
                </c:pt>
                <c:pt idx="2">
                  <c:v>한기주</c:v>
                </c:pt>
                <c:pt idx="3">
                  <c:v>이봉주</c:v>
                </c:pt>
                <c:pt idx="4">
                  <c:v>이수경</c:v>
                </c:pt>
                <c:pt idx="5">
                  <c:v>권은경</c:v>
                </c:pt>
                <c:pt idx="6">
                  <c:v>이나요</c:v>
                </c:pt>
                <c:pt idx="7">
                  <c:v>박호호</c:v>
                </c:pt>
                <c:pt idx="8">
                  <c:v>서용준</c:v>
                </c:pt>
                <c:pt idx="9">
                  <c:v>조성진</c:v>
                </c:pt>
              </c:strCache>
            </c:strRef>
          </c:cat>
          <c:val>
            <c:numRef>
              <c:f>Sheet1!$I$14:$I$23</c:f>
              <c:numCache>
                <c:formatCode>_("₩"* #,##0_);_("₩"* \(#,##0\);_("₩"* "-"_);_(@_)</c:formatCode>
                <c:ptCount val="10"/>
                <c:pt idx="0">
                  <c:v>700000</c:v>
                </c:pt>
                <c:pt idx="1">
                  <c:v>800000</c:v>
                </c:pt>
                <c:pt idx="2">
                  <c:v>850000</c:v>
                </c:pt>
                <c:pt idx="3">
                  <c:v>900000</c:v>
                </c:pt>
                <c:pt idx="4">
                  <c:v>1600000</c:v>
                </c:pt>
                <c:pt idx="5">
                  <c:v>2000000</c:v>
                </c:pt>
                <c:pt idx="6">
                  <c:v>360000</c:v>
                </c:pt>
                <c:pt idx="7">
                  <c:v>370000</c:v>
                </c:pt>
                <c:pt idx="8">
                  <c:v>560000</c:v>
                </c:pt>
                <c:pt idx="9">
                  <c:v>3840000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8-49ED-BB73-79A325BF1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791840"/>
        <c:axId val="1212950928"/>
      </c:lineChart>
      <c:catAx>
        <c:axId val="1206791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12950928"/>
        <c:crosses val="autoZero"/>
        <c:auto val="1"/>
        <c:lblAlgn val="ctr"/>
        <c:lblOffset val="100"/>
        <c:noMultiLvlLbl val="0"/>
      </c:catAx>
      <c:valAx>
        <c:axId val="121295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0679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198406</xdr:rowOff>
    </xdr:from>
    <xdr:to>
      <xdr:col>9</xdr:col>
      <xdr:colOff>1104180</xdr:colOff>
      <xdr:row>48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C6A4B5E-23BB-4C98-AF6D-1A4CE7DE7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29245-6F28-4719-816D-8E0EF7A58618}">
  <sheetPr>
    <pageSetUpPr fitToPage="1"/>
  </sheetPr>
  <dimension ref="A1:J30"/>
  <sheetViews>
    <sheetView tabSelected="1" workbookViewId="0">
      <selection activeCell="F25" sqref="F25"/>
    </sheetView>
  </sheetViews>
  <sheetFormatPr defaultRowHeight="15.65" x14ac:dyDescent="0.3"/>
  <cols>
    <col min="4" max="5" width="9.77734375" hidden="1" customWidth="1"/>
    <col min="6" max="6" width="7.77734375" customWidth="1"/>
    <col min="7" max="7" width="12.5546875" bestFit="1" customWidth="1"/>
    <col min="8" max="9" width="12.6640625" bestFit="1" customWidth="1"/>
    <col min="10" max="10" width="14.21875" customWidth="1"/>
  </cols>
  <sheetData>
    <row r="1" spans="1:10" ht="30.6" x14ac:dyDescent="0.3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3">
      <c r="A3" s="2" t="s">
        <v>0</v>
      </c>
      <c r="B3" s="2" t="s">
        <v>1</v>
      </c>
      <c r="C3" s="2" t="s">
        <v>43</v>
      </c>
      <c r="D3" s="2" t="s">
        <v>2</v>
      </c>
      <c r="E3" s="2" t="s">
        <v>3</v>
      </c>
      <c r="F3" s="2" t="s">
        <v>44</v>
      </c>
      <c r="G3" s="2" t="s">
        <v>45</v>
      </c>
      <c r="H3" s="2" t="s">
        <v>46</v>
      </c>
      <c r="I3" s="2" t="s">
        <v>47</v>
      </c>
      <c r="J3" s="2" t="s">
        <v>48</v>
      </c>
    </row>
    <row r="4" spans="1:10" x14ac:dyDescent="0.3">
      <c r="A4" s="10" t="s">
        <v>20</v>
      </c>
      <c r="B4" s="10" t="s">
        <v>39</v>
      </c>
      <c r="C4" s="10" t="str">
        <f>IF(LEFT(B4,1)="A","버스",IF(LEFT(B4,1)="B","승합차","승용차"))</f>
        <v>승용차</v>
      </c>
      <c r="D4" s="11">
        <v>45114</v>
      </c>
      <c r="E4" s="11">
        <v>45114</v>
      </c>
      <c r="F4" s="12">
        <f>E4-D4+1</f>
        <v>1</v>
      </c>
      <c r="G4" s="13">
        <f>IF(C4="승용차",150000,IF(C4="승합차",200000,400000))</f>
        <v>150000</v>
      </c>
      <c r="H4" s="13">
        <f>F4*IF(C4="승용차",10000,IF(C4="승합차",50000,80000))</f>
        <v>10000</v>
      </c>
      <c r="I4" s="13">
        <f>G4+H4</f>
        <v>160000</v>
      </c>
      <c r="J4" s="10" t="str">
        <f>CONCATENATE(A4,":",LEFT(B4,1),":",F4,"일")</f>
        <v>최경주:C:1일</v>
      </c>
    </row>
    <row r="5" spans="1:10" x14ac:dyDescent="0.3">
      <c r="A5" s="14" t="s">
        <v>14</v>
      </c>
      <c r="B5" s="14" t="s">
        <v>34</v>
      </c>
      <c r="C5" s="14" t="str">
        <f>IF(LEFT(B5,1)="A","버스",IF(LEFT(B5,1)="B","승합차","승용차"))</f>
        <v>버스</v>
      </c>
      <c r="D5" s="15">
        <v>45151</v>
      </c>
      <c r="E5" s="15">
        <v>45152</v>
      </c>
      <c r="F5" s="16">
        <f>E5-D5+1</f>
        <v>2</v>
      </c>
      <c r="G5" s="17">
        <f>IF(C5="승용차",150000,IF(C5="승합차",200000,400000))</f>
        <v>400000</v>
      </c>
      <c r="H5" s="17">
        <f>F5*IF(C5="승용차",10000,IF(C5="승합차",50000,80000))</f>
        <v>160000</v>
      </c>
      <c r="I5" s="17">
        <f>G5+H5</f>
        <v>560000</v>
      </c>
      <c r="J5" s="14" t="str">
        <f>CONCATENATE(A5,":",LEFT(B5,1),":",F5,"일")</f>
        <v>김종서:A:2일</v>
      </c>
    </row>
    <row r="6" spans="1:10" x14ac:dyDescent="0.3">
      <c r="A6" s="14" t="s">
        <v>17</v>
      </c>
      <c r="B6" s="14" t="s">
        <v>28</v>
      </c>
      <c r="C6" s="14" t="str">
        <f>IF(LEFT(B6,1)="A","버스",IF(LEFT(B6,1)="B","승합차","승용차"))</f>
        <v>승합차</v>
      </c>
      <c r="D6" s="15">
        <v>45185</v>
      </c>
      <c r="E6" s="15">
        <v>45187</v>
      </c>
      <c r="F6" s="16">
        <f>E6-D6+1</f>
        <v>3</v>
      </c>
      <c r="G6" s="17">
        <f>IF(C6="승용차",150000,IF(C6="승합차",200000,400000))</f>
        <v>200000</v>
      </c>
      <c r="H6" s="17">
        <f>F6*IF(C6="승용차",10000,IF(C6="승합차",50000,80000))</f>
        <v>150000</v>
      </c>
      <c r="I6" s="17">
        <f>G6+H6</f>
        <v>350000</v>
      </c>
      <c r="J6" s="14" t="str">
        <f>CONCATENATE(A6,":",LEFT(B6,1),":",F6,"일")</f>
        <v>이승엽:B:3일</v>
      </c>
    </row>
    <row r="7" spans="1:10" x14ac:dyDescent="0.3">
      <c r="A7" s="14" t="s">
        <v>18</v>
      </c>
      <c r="B7" s="14" t="s">
        <v>37</v>
      </c>
      <c r="C7" s="14" t="str">
        <f>IF(LEFT(B7,1)="A","버스",IF(LEFT(B7,1)="B","승합차","승용차"))</f>
        <v>버스</v>
      </c>
      <c r="D7" s="15">
        <v>45193</v>
      </c>
      <c r="E7" s="15">
        <v>45196</v>
      </c>
      <c r="F7" s="16">
        <f>E7-D7+1</f>
        <v>4</v>
      </c>
      <c r="G7" s="17">
        <f>IF(C7="승용차",150000,IF(C7="승합차",200000,400000))</f>
        <v>400000</v>
      </c>
      <c r="H7" s="17">
        <f>F7*IF(C7="승용차",10000,IF(C7="승합차",50000,80000))</f>
        <v>320000</v>
      </c>
      <c r="I7" s="17">
        <f>G7+H7</f>
        <v>720000</v>
      </c>
      <c r="J7" s="14" t="str">
        <f>CONCATENATE(A7,":",LEFT(B7,1),":",F7,"일")</f>
        <v>이종범:A:4일</v>
      </c>
    </row>
    <row r="8" spans="1:10" x14ac:dyDescent="0.3">
      <c r="A8" s="14" t="s">
        <v>22</v>
      </c>
      <c r="B8" s="14" t="s">
        <v>41</v>
      </c>
      <c r="C8" s="14" t="str">
        <f>IF(LEFT(B8,1)="A","버스",IF(LEFT(B8,1)="B","승합차","승용차"))</f>
        <v>버스</v>
      </c>
      <c r="D8" s="15">
        <v>45084</v>
      </c>
      <c r="E8" s="15">
        <v>45088</v>
      </c>
      <c r="F8" s="16">
        <f>E8-D8+1</f>
        <v>5</v>
      </c>
      <c r="G8" s="17">
        <f>IF(C8="승용차",150000,IF(C8="승합차",200000,400000))</f>
        <v>400000</v>
      </c>
      <c r="H8" s="17">
        <f>F8*IF(C8="승용차",10000,IF(C8="승합차",50000,80000))</f>
        <v>400000</v>
      </c>
      <c r="I8" s="17">
        <f>G8+H8</f>
        <v>800000</v>
      </c>
      <c r="J8" s="14" t="str">
        <f>CONCATENATE(A8,":",LEFT(B8,1),":",F8,"일")</f>
        <v>유남규:A:5일</v>
      </c>
    </row>
    <row r="9" spans="1:10" x14ac:dyDescent="0.3">
      <c r="A9" s="14" t="s">
        <v>8</v>
      </c>
      <c r="B9" s="14" t="s">
        <v>28</v>
      </c>
      <c r="C9" s="14" t="str">
        <f>IF(LEFT(B9,1)="A","버스",IF(LEFT(B9,1)="B","승합차","승용차"))</f>
        <v>승합차</v>
      </c>
      <c r="D9" s="15">
        <v>45040</v>
      </c>
      <c r="E9" s="15">
        <v>45045</v>
      </c>
      <c r="F9" s="16">
        <f>E9-D9+1</f>
        <v>6</v>
      </c>
      <c r="G9" s="17">
        <f>IF(C9="승용차",150000,IF(C9="승합차",200000,400000))</f>
        <v>200000</v>
      </c>
      <c r="H9" s="17">
        <f>F9*IF(C9="승용차",10000,IF(C9="승합차",50000,80000))</f>
        <v>300000</v>
      </c>
      <c r="I9" s="17">
        <f>G9+H9</f>
        <v>500000</v>
      </c>
      <c r="J9" s="14" t="str">
        <f>CONCATENATE(A9,":",LEFT(B9,1),":",F9,"일")</f>
        <v>원미경:B:6일</v>
      </c>
    </row>
    <row r="10" spans="1:10" x14ac:dyDescent="0.3">
      <c r="A10" s="14" t="s">
        <v>16</v>
      </c>
      <c r="B10" s="14" t="s">
        <v>36</v>
      </c>
      <c r="C10" s="14" t="str">
        <f>IF(LEFT(B10,1)="A","버스",IF(LEFT(B10,1)="B","승합차","승용차"))</f>
        <v>승용차</v>
      </c>
      <c r="D10" s="15">
        <v>45155</v>
      </c>
      <c r="E10" s="15">
        <v>45161</v>
      </c>
      <c r="F10" s="16">
        <f>E10-D10+1</f>
        <v>7</v>
      </c>
      <c r="G10" s="17">
        <f>IF(C10="승용차",150000,IF(C10="승합차",200000,400000))</f>
        <v>150000</v>
      </c>
      <c r="H10" s="17">
        <f>F10*IF(C10="승용차",10000,IF(C10="승합차",50000,80000))</f>
        <v>70000</v>
      </c>
      <c r="I10" s="17">
        <f>G10+H10</f>
        <v>220000</v>
      </c>
      <c r="J10" s="14" t="str">
        <f>CONCATENATE(A10,":",LEFT(B10,1),":",F10,"일")</f>
        <v>김동렬:C:7일</v>
      </c>
    </row>
    <row r="11" spans="1:10" x14ac:dyDescent="0.3">
      <c r="A11" s="14" t="s">
        <v>19</v>
      </c>
      <c r="B11" s="14" t="s">
        <v>38</v>
      </c>
      <c r="C11" s="14" t="str">
        <f>IF(LEFT(B11,1)="A","버스",IF(LEFT(B11,1)="B","승합차","승용차"))</f>
        <v>승용차</v>
      </c>
      <c r="D11" s="15">
        <v>45113</v>
      </c>
      <c r="E11" s="15">
        <v>45120</v>
      </c>
      <c r="F11" s="16">
        <f>E11-D11+1</f>
        <v>8</v>
      </c>
      <c r="G11" s="17">
        <f>IF(C11="승용차",150000,IF(C11="승합차",200000,400000))</f>
        <v>150000</v>
      </c>
      <c r="H11" s="17">
        <f>F11*IF(C11="승용차",10000,IF(C11="승합차",50000,80000))</f>
        <v>80000</v>
      </c>
      <c r="I11" s="17">
        <f>G11+H11</f>
        <v>230000</v>
      </c>
      <c r="J11" s="14" t="str">
        <f>CONCATENATE(A11,":",LEFT(B11,1),":",F11,"일")</f>
        <v>박세리:C:8일</v>
      </c>
    </row>
    <row r="12" spans="1:10" x14ac:dyDescent="0.3">
      <c r="A12" s="14" t="s">
        <v>5</v>
      </c>
      <c r="B12" s="14" t="s">
        <v>25</v>
      </c>
      <c r="C12" s="14" t="str">
        <f>IF(LEFT(B12,1)="A","버스",IF(LEFT(B12,1)="B","승합차","승용차"))</f>
        <v>승용차</v>
      </c>
      <c r="D12" s="15">
        <v>45205</v>
      </c>
      <c r="E12" s="15">
        <v>45213</v>
      </c>
      <c r="F12" s="16">
        <f>E12-D12+1</f>
        <v>9</v>
      </c>
      <c r="G12" s="17">
        <f>IF(C12="승용차",150000,IF(C12="승합차",200000,400000))</f>
        <v>150000</v>
      </c>
      <c r="H12" s="17">
        <f>F12*IF(C12="승용차",10000,IF(C12="승합차",50000,80000))</f>
        <v>90000</v>
      </c>
      <c r="I12" s="17">
        <f>G12+H12</f>
        <v>240000</v>
      </c>
      <c r="J12" s="14" t="str">
        <f>CONCATENATE(A12,":",LEFT(B12,1),":",F12,"일")</f>
        <v>김명호:C:9일</v>
      </c>
    </row>
    <row r="13" spans="1:10" x14ac:dyDescent="0.3">
      <c r="A13" s="14" t="s">
        <v>10</v>
      </c>
      <c r="B13" s="14" t="s">
        <v>30</v>
      </c>
      <c r="C13" s="14" t="str">
        <f>IF(LEFT(B13,1)="A","버스",IF(LEFT(B13,1)="B","승합차","승용차"))</f>
        <v>승합차</v>
      </c>
      <c r="D13" s="15">
        <v>44996</v>
      </c>
      <c r="E13" s="15">
        <v>45004</v>
      </c>
      <c r="F13" s="16">
        <f>E13-D13+1</f>
        <v>9</v>
      </c>
      <c r="G13" s="17">
        <f>IF(C13="승용차",150000,IF(C13="승합차",200000,400000))</f>
        <v>200000</v>
      </c>
      <c r="H13" s="17">
        <f>F13*IF(C13="승용차",10000,IF(C13="승합차",50000,80000))</f>
        <v>450000</v>
      </c>
      <c r="I13" s="17">
        <f>G13+H13</f>
        <v>650000</v>
      </c>
      <c r="J13" s="14" t="str">
        <f>CONCATENATE(A13,":",LEFT(B13,1),":",F13,"일")</f>
        <v>이경호:B:9일</v>
      </c>
    </row>
    <row r="14" spans="1:10" x14ac:dyDescent="0.3">
      <c r="A14" s="14" t="s">
        <v>9</v>
      </c>
      <c r="B14" s="14" t="s">
        <v>29</v>
      </c>
      <c r="C14" s="14" t="str">
        <f>IF(LEFT(B14,1)="A","버스",IF(LEFT(B14,1)="B","승합차","승용차"))</f>
        <v>승합차</v>
      </c>
      <c r="D14" s="15">
        <v>45062</v>
      </c>
      <c r="E14" s="15">
        <v>45071</v>
      </c>
      <c r="F14" s="16">
        <f>E14-D14+1</f>
        <v>10</v>
      </c>
      <c r="G14" s="17">
        <f>IF(C14="승용차",150000,IF(C14="승합차",200000,400000))</f>
        <v>200000</v>
      </c>
      <c r="H14" s="17">
        <f>F14*IF(C14="승용차",10000,IF(C14="승합차",50000,80000))</f>
        <v>500000</v>
      </c>
      <c r="I14" s="17">
        <f>G14+H14</f>
        <v>700000</v>
      </c>
      <c r="J14" s="14" t="str">
        <f>CONCATENATE(A14,":",LEFT(B14,1),":",F14,"일")</f>
        <v>윤나영:B:10일</v>
      </c>
    </row>
    <row r="15" spans="1:10" x14ac:dyDescent="0.3">
      <c r="A15" s="14" t="s">
        <v>11</v>
      </c>
      <c r="B15" s="14" t="s">
        <v>31</v>
      </c>
      <c r="C15" s="14" t="str">
        <f>IF(LEFT(B15,1)="A","버스",IF(LEFT(B15,1)="B","승합차","승용차"))</f>
        <v>승합차</v>
      </c>
      <c r="D15" s="15">
        <v>45020</v>
      </c>
      <c r="E15" s="15">
        <v>45031</v>
      </c>
      <c r="F15" s="16">
        <f>E15-D15+1</f>
        <v>12</v>
      </c>
      <c r="G15" s="17">
        <f>IF(C15="승용차",150000,IF(C15="승합차",200000,400000))</f>
        <v>200000</v>
      </c>
      <c r="H15" s="17">
        <f>F15*IF(C15="승용차",10000,IF(C15="승합차",50000,80000))</f>
        <v>600000</v>
      </c>
      <c r="I15" s="17">
        <f>G15+H15</f>
        <v>800000</v>
      </c>
      <c r="J15" s="14" t="str">
        <f>CONCATENATE(A15,":",LEFT(B15,1),":",F15,"일")</f>
        <v>이수현:B:12일</v>
      </c>
    </row>
    <row r="16" spans="1:10" x14ac:dyDescent="0.3">
      <c r="A16" s="14" t="s">
        <v>23</v>
      </c>
      <c r="B16" s="14" t="s">
        <v>42</v>
      </c>
      <c r="C16" s="14" t="str">
        <f>IF(LEFT(B16,1)="A","버스",IF(LEFT(B16,1)="B","승합차","승용차"))</f>
        <v>승합차</v>
      </c>
      <c r="D16" s="15">
        <v>45093</v>
      </c>
      <c r="E16" s="15">
        <v>45105</v>
      </c>
      <c r="F16" s="16">
        <f>E16-D16+1</f>
        <v>13</v>
      </c>
      <c r="G16" s="17">
        <f>IF(C16="승용차",150000,IF(C16="승합차",200000,400000))</f>
        <v>200000</v>
      </c>
      <c r="H16" s="17">
        <f>F16*IF(C16="승용차",10000,IF(C16="승합차",50000,80000))</f>
        <v>650000</v>
      </c>
      <c r="I16" s="17">
        <f>G16+H16</f>
        <v>850000</v>
      </c>
      <c r="J16" s="14" t="str">
        <f>CONCATENATE(A16,":",LEFT(B16,1),":",F16,"일")</f>
        <v>한기주:B:13일</v>
      </c>
    </row>
    <row r="17" spans="1:10" x14ac:dyDescent="0.3">
      <c r="A17" s="14" t="s">
        <v>21</v>
      </c>
      <c r="B17" s="14" t="s">
        <v>40</v>
      </c>
      <c r="C17" s="14" t="str">
        <f>IF(LEFT(B17,1)="A","버스",IF(LEFT(B17,1)="B","승합차","승용차"))</f>
        <v>승합차</v>
      </c>
      <c r="D17" s="15">
        <v>45185</v>
      </c>
      <c r="E17" s="15">
        <v>45198</v>
      </c>
      <c r="F17" s="16">
        <f>E17-D17+1</f>
        <v>14</v>
      </c>
      <c r="G17" s="17">
        <f>IF(C17="승용차",150000,IF(C17="승합차",200000,400000))</f>
        <v>200000</v>
      </c>
      <c r="H17" s="17">
        <f>F17*IF(C17="승용차",10000,IF(C17="승합차",50000,80000))</f>
        <v>700000</v>
      </c>
      <c r="I17" s="17">
        <f>G17+H17</f>
        <v>900000</v>
      </c>
      <c r="J17" s="14" t="str">
        <f>CONCATENATE(A17,":",LEFT(B17,1),":",F17,"일")</f>
        <v>이봉주:B:14일</v>
      </c>
    </row>
    <row r="18" spans="1:10" x14ac:dyDescent="0.3">
      <c r="A18" s="14" t="s">
        <v>13</v>
      </c>
      <c r="B18" s="14" t="s">
        <v>33</v>
      </c>
      <c r="C18" s="14" t="str">
        <f>IF(LEFT(B18,1)="A","버스",IF(LEFT(B18,1)="B","승합차","승용차"))</f>
        <v>버스</v>
      </c>
      <c r="D18" s="15">
        <v>45185</v>
      </c>
      <c r="E18" s="15">
        <v>45199</v>
      </c>
      <c r="F18" s="16">
        <f>E18-D18+1</f>
        <v>15</v>
      </c>
      <c r="G18" s="17">
        <f>IF(C18="승용차",150000,IF(C18="승합차",200000,400000))</f>
        <v>400000</v>
      </c>
      <c r="H18" s="17">
        <f>F18*IF(C18="승용차",10000,IF(C18="승합차",50000,80000))</f>
        <v>1200000</v>
      </c>
      <c r="I18" s="17">
        <f>G18+H18</f>
        <v>1600000</v>
      </c>
      <c r="J18" s="14" t="str">
        <f>CONCATENATE(A18,":",LEFT(B18,1),":",F18,"일")</f>
        <v>이수경:A:15일</v>
      </c>
    </row>
    <row r="19" spans="1:10" x14ac:dyDescent="0.3">
      <c r="A19" s="14" t="s">
        <v>4</v>
      </c>
      <c r="B19" s="14" t="s">
        <v>24</v>
      </c>
      <c r="C19" s="14" t="str">
        <f>IF(LEFT(B19,1)="A","버스",IF(LEFT(B19,1)="B","승합차","승용차"))</f>
        <v>버스</v>
      </c>
      <c r="D19" s="15">
        <v>45055</v>
      </c>
      <c r="E19" s="15">
        <v>45074</v>
      </c>
      <c r="F19" s="16">
        <f>E19-D19+1</f>
        <v>20</v>
      </c>
      <c r="G19" s="17">
        <f>IF(C19="승용차",150000,IF(C19="승합차",200000,400000))</f>
        <v>400000</v>
      </c>
      <c r="H19" s="17">
        <f>F19*IF(C19="승용차",10000,IF(C19="승합차",50000,80000))</f>
        <v>1600000</v>
      </c>
      <c r="I19" s="17">
        <f>G19+H19</f>
        <v>2000000</v>
      </c>
      <c r="J19" s="14" t="str">
        <f>CONCATENATE(A19,":",LEFT(B19,1),":",F19,"일")</f>
        <v>권은경:A:20일</v>
      </c>
    </row>
    <row r="20" spans="1:10" x14ac:dyDescent="0.3">
      <c r="A20" s="14" t="s">
        <v>6</v>
      </c>
      <c r="B20" s="14" t="s">
        <v>26</v>
      </c>
      <c r="C20" s="14" t="str">
        <f>IF(LEFT(B20,1)="A","버스",IF(LEFT(B20,1)="B","승합차","승용차"))</f>
        <v>승용차</v>
      </c>
      <c r="D20" s="15">
        <v>45115</v>
      </c>
      <c r="E20" s="15">
        <v>45135</v>
      </c>
      <c r="F20" s="16">
        <f>E20-D20+1</f>
        <v>21</v>
      </c>
      <c r="G20" s="17">
        <f>IF(C20="승용차",150000,IF(C20="승합차",200000,400000))</f>
        <v>150000</v>
      </c>
      <c r="H20" s="17">
        <f>F20*IF(C20="승용차",10000,IF(C20="승합차",50000,80000))</f>
        <v>210000</v>
      </c>
      <c r="I20" s="17">
        <f>G20+H20</f>
        <v>360000</v>
      </c>
      <c r="J20" s="14" t="str">
        <f>CONCATENATE(A20,":",LEFT(B20,1),":",F20,"일")</f>
        <v>이나요:C:21일</v>
      </c>
    </row>
    <row r="21" spans="1:10" x14ac:dyDescent="0.3">
      <c r="A21" s="14" t="s">
        <v>15</v>
      </c>
      <c r="B21" s="14" t="s">
        <v>35</v>
      </c>
      <c r="C21" s="14" t="str">
        <f>IF(LEFT(B21,1)="A","버스",IF(LEFT(B21,1)="B","승합차","승용차"))</f>
        <v>승용차</v>
      </c>
      <c r="D21" s="15">
        <v>45176</v>
      </c>
      <c r="E21" s="15">
        <v>45197</v>
      </c>
      <c r="F21" s="16">
        <f>E21-D21+1</f>
        <v>22</v>
      </c>
      <c r="G21" s="17">
        <f>IF(C21="승용차",150000,IF(C21="승합차",200000,400000))</f>
        <v>150000</v>
      </c>
      <c r="H21" s="17">
        <f>F21*IF(C21="승용차",10000,IF(C21="승합차",50000,80000))</f>
        <v>220000</v>
      </c>
      <c r="I21" s="17">
        <f>G21+H21</f>
        <v>370000</v>
      </c>
      <c r="J21" s="14" t="str">
        <f>CONCATENATE(A21,":",LEFT(B21,1),":",F21,"일")</f>
        <v>박호호:C:22일</v>
      </c>
    </row>
    <row r="22" spans="1:10" x14ac:dyDescent="0.3">
      <c r="A22" s="14" t="s">
        <v>7</v>
      </c>
      <c r="B22" s="14" t="s">
        <v>27</v>
      </c>
      <c r="C22" s="14" t="str">
        <f>IF(LEFT(B22,1)="A","버스",IF(LEFT(B22,1)="B","승합차","승용차"))</f>
        <v>승용차</v>
      </c>
      <c r="D22" s="15">
        <v>45066</v>
      </c>
      <c r="E22" s="15">
        <v>45106</v>
      </c>
      <c r="F22" s="16">
        <f>E22-D22+1</f>
        <v>41</v>
      </c>
      <c r="G22" s="17">
        <f>IF(C22="승용차",150000,IF(C22="승합차",200000,400000))</f>
        <v>150000</v>
      </c>
      <c r="H22" s="17">
        <f>F22*IF(C22="승용차",10000,IF(C22="승합차",50000,80000))</f>
        <v>410000</v>
      </c>
      <c r="I22" s="17">
        <f>G22+H22</f>
        <v>560000</v>
      </c>
      <c r="J22" s="14" t="str">
        <f>CONCATENATE(A22,":",LEFT(B22,1),":",F22,"일")</f>
        <v>서용준:C:41일</v>
      </c>
    </row>
    <row r="23" spans="1:10" x14ac:dyDescent="0.3">
      <c r="A23" s="18" t="s">
        <v>12</v>
      </c>
      <c r="B23" s="18" t="s">
        <v>32</v>
      </c>
      <c r="C23" s="18" t="str">
        <f>IF(LEFT(B23,1)="A","버스",IF(LEFT(B23,1)="B","승합차","승용차"))</f>
        <v>버스</v>
      </c>
      <c r="D23" s="19">
        <v>45156</v>
      </c>
      <c r="E23" s="19">
        <v>45198</v>
      </c>
      <c r="F23" s="20">
        <f>E23-D23+1</f>
        <v>43</v>
      </c>
      <c r="G23" s="21">
        <f>IF(C23="승용차",150000,IF(C23="승합차",200000,400000))</f>
        <v>400000</v>
      </c>
      <c r="H23" s="21">
        <f>F23*IF(C23="승용차",10000,IF(C23="승합차",50000,80000))</f>
        <v>3440000</v>
      </c>
      <c r="I23" s="21">
        <f>G23+H23</f>
        <v>3840000</v>
      </c>
      <c r="J23" s="18" t="str">
        <f>CONCATENATE(A23,":",LEFT(B23,1),":",F23,"일")</f>
        <v>조성진:A:43일</v>
      </c>
    </row>
    <row r="24" spans="1:10" x14ac:dyDescent="0.3">
      <c r="A24" s="5" t="s">
        <v>50</v>
      </c>
      <c r="B24" s="5"/>
      <c r="C24" s="2" t="s">
        <v>51</v>
      </c>
      <c r="D24" s="3"/>
      <c r="E24" s="3"/>
      <c r="F24" s="3">
        <f>SUMIF($C$4:$C$23,$C$24,F4:F23)</f>
        <v>109</v>
      </c>
      <c r="G24" s="4">
        <f t="shared" ref="G24:I24" si="0">SUMIF($C$4:$C$23,$C$24,G4:G23)</f>
        <v>1050000</v>
      </c>
      <c r="H24" s="4">
        <f t="shared" si="0"/>
        <v>1090000</v>
      </c>
      <c r="I24" s="4">
        <f t="shared" si="0"/>
        <v>2140000</v>
      </c>
      <c r="J24" s="7"/>
    </row>
    <row r="25" spans="1:10" x14ac:dyDescent="0.3">
      <c r="A25" s="5"/>
      <c r="B25" s="5"/>
      <c r="C25" s="2" t="s">
        <v>52</v>
      </c>
      <c r="D25" s="3"/>
      <c r="E25" s="3"/>
      <c r="F25" s="3">
        <f>SUMIF($C$4:$C$23,$C$25,F4:F23)</f>
        <v>67</v>
      </c>
      <c r="G25" s="4">
        <f t="shared" ref="G25:I25" si="1">SUMIF($C$4:$C$23,$C$25,G4:G23)</f>
        <v>1400000</v>
      </c>
      <c r="H25" s="4">
        <f t="shared" si="1"/>
        <v>3350000</v>
      </c>
      <c r="I25" s="4">
        <f t="shared" si="1"/>
        <v>4750000</v>
      </c>
      <c r="J25" s="8"/>
    </row>
    <row r="26" spans="1:10" x14ac:dyDescent="0.3">
      <c r="A26" s="5"/>
      <c r="B26" s="5"/>
      <c r="C26" s="2" t="s">
        <v>53</v>
      </c>
      <c r="D26" s="3"/>
      <c r="E26" s="3"/>
      <c r="F26" s="3">
        <f>SUMIF($C$4:$C$23,$C$26,F4:F23)</f>
        <v>89</v>
      </c>
      <c r="G26" s="4">
        <f t="shared" ref="G26:I26" si="2">SUMIF($C$4:$C$23,$C$26,G4:G23)</f>
        <v>2400000</v>
      </c>
      <c r="H26" s="4">
        <f t="shared" si="2"/>
        <v>7120000</v>
      </c>
      <c r="I26" s="4">
        <f t="shared" si="2"/>
        <v>9520000</v>
      </c>
      <c r="J26" s="8"/>
    </row>
    <row r="27" spans="1:10" x14ac:dyDescent="0.3">
      <c r="A27" s="5" t="s">
        <v>54</v>
      </c>
      <c r="B27" s="5"/>
      <c r="C27" s="5"/>
      <c r="D27" s="5"/>
      <c r="E27" s="5"/>
      <c r="F27" s="5"/>
      <c r="G27" s="5"/>
      <c r="H27" s="4">
        <f>SUMPRODUCT((LEFT($A$4:$A$23,1)="이")*(RIGHT($B$4:$B$23,1)="1"),H4:H23)</f>
        <v>1560000</v>
      </c>
      <c r="I27" s="4">
        <f>SUMPRODUCT((LEFT($A$4:$A$23,1)="이")*(RIGHT($B$4:$B$23,1)="1"),I4:I23)</f>
        <v>2310000</v>
      </c>
      <c r="J27" s="8"/>
    </row>
    <row r="28" spans="1:10" x14ac:dyDescent="0.3">
      <c r="A28" s="5" t="s">
        <v>55</v>
      </c>
      <c r="B28" s="5"/>
      <c r="C28" s="5"/>
      <c r="D28" s="5"/>
      <c r="E28" s="5"/>
      <c r="F28" s="5"/>
      <c r="G28" s="5"/>
      <c r="H28" s="4">
        <f>SUMPRODUCT((LEFT($A$4:$A$23,1)="김")*(RIGHT($B$4:$B$23,1)="5"),H4:H23)</f>
        <v>230000</v>
      </c>
      <c r="I28" s="4">
        <f>SUMPRODUCT((LEFT($A$4:$A$23,1)="김")*(RIGHT($B$4:$B$23,1)="5"),I4:I23)</f>
        <v>780000</v>
      </c>
      <c r="J28" s="9"/>
    </row>
    <row r="29" spans="1:10" x14ac:dyDescent="0.3">
      <c r="A29" s="5" t="s">
        <v>56</v>
      </c>
      <c r="B29" s="5"/>
      <c r="C29" s="5"/>
      <c r="D29" s="5"/>
      <c r="E29" s="5"/>
      <c r="F29" s="5"/>
      <c r="G29" s="5"/>
      <c r="H29" s="6" t="s">
        <v>57</v>
      </c>
      <c r="I29" s="5"/>
      <c r="J29" s="5"/>
    </row>
    <row r="30" spans="1:10" x14ac:dyDescent="0.3">
      <c r="A30" s="6" t="s">
        <v>58</v>
      </c>
      <c r="B30" s="5"/>
      <c r="C30" s="5"/>
      <c r="D30" s="5"/>
      <c r="E30" s="5"/>
      <c r="F30" s="5"/>
      <c r="G30" s="5"/>
      <c r="H30" s="5"/>
      <c r="I30" s="5"/>
      <c r="J30" s="5"/>
    </row>
  </sheetData>
  <sortState ref="A4:J23">
    <sortCondition ref="F4:F23"/>
    <sortCondition ref="I4:I23"/>
  </sortState>
  <mergeCells count="8">
    <mergeCell ref="A1:J1"/>
    <mergeCell ref="A24:B26"/>
    <mergeCell ref="A27:G27"/>
    <mergeCell ref="A28:G28"/>
    <mergeCell ref="A29:G29"/>
    <mergeCell ref="A30:J30"/>
    <mergeCell ref="H29:J29"/>
    <mergeCell ref="J24:J28"/>
  </mergeCells>
  <phoneticPr fontId="1" type="noConversion"/>
  <printOptions horizontalCentered="1" verticalCentered="1"/>
  <pageMargins left="0.70866141732283472" right="0.70866141732283472" top="2.3622047244094491" bottom="0.74803149606299213" header="0.31496062992125984" footer="0.31496062992125984"/>
  <pageSetup paperSize="9" scale="7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2023-10-08T04:45:13Z</cp:lastPrinted>
  <dcterms:created xsi:type="dcterms:W3CDTF">2023-10-08T02:04:29Z</dcterms:created>
  <dcterms:modified xsi:type="dcterms:W3CDTF">2023-10-08T04:45:20Z</dcterms:modified>
</cp:coreProperties>
</file>