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ok\Desktop\"/>
    </mc:Choice>
  </mc:AlternateContent>
  <xr:revisionPtr revIDLastSave="0" documentId="8_{CA82A4D6-549F-403F-8274-EE4530C55525}" xr6:coauthVersionLast="47" xr6:coauthVersionMax="47" xr10:uidLastSave="{00000000-0000-0000-0000-000000000000}"/>
  <bookViews>
    <workbookView xWindow="5355" yWindow="0" windowWidth="22920" windowHeight="14415" xr2:uid="{F334283E-54BD-4430-BB68-44BD913367F9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_FilterDatabase" localSheetId="2" hidden="1">제3작업!$B$2:$H$14</definedName>
    <definedName name="_xlnm.Criteria" localSheetId="1">제2작업!$B$14:$C$16</definedName>
    <definedName name="_xlnm.Extract" localSheetId="1">제2작업!$B$18:$E$18</definedName>
    <definedName name="예약인원">제1작업!$G$5:$G$12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E13" i="1"/>
  <c r="G15" i="3"/>
  <c r="G11" i="3"/>
  <c r="G7" i="3"/>
  <c r="G17" i="3" s="1"/>
  <c r="C16" i="3"/>
  <c r="C12" i="3"/>
  <c r="C8" i="3"/>
  <c r="C18" i="3" s="1"/>
  <c r="H11" i="2"/>
  <c r="J14" i="1"/>
  <c r="E14" i="1"/>
  <c r="I5" i="1" l="1"/>
</calcChain>
</file>

<file path=xl/sharedStrings.xml><?xml version="1.0" encoding="utf-8"?>
<sst xmlns="http://schemas.openxmlformats.org/spreadsheetml/2006/main" count="148" uniqueCount="49">
  <si>
    <t>상품코드</t>
    <phoneticPr fontId="3" type="noConversion"/>
  </si>
  <si>
    <t>여행지</t>
    <phoneticPr fontId="3" type="noConversion"/>
  </si>
  <si>
    <t>출발도시</t>
    <phoneticPr fontId="3" type="noConversion"/>
  </si>
  <si>
    <t>출발날짜</t>
    <phoneticPr fontId="3" type="noConversion"/>
  </si>
  <si>
    <t>예약인원</t>
    <phoneticPr fontId="3" type="noConversion"/>
  </si>
  <si>
    <t>상품가격
(항공비 불포함)</t>
    <phoneticPr fontId="3" type="noConversion"/>
  </si>
  <si>
    <t>항공사</t>
    <phoneticPr fontId="3" type="noConversion"/>
  </si>
  <si>
    <t>출발요일</t>
    <phoneticPr fontId="3" type="noConversion"/>
  </si>
  <si>
    <t>CHC-316</t>
    <phoneticPr fontId="3" type="noConversion"/>
  </si>
  <si>
    <t>EMC-120</t>
    <phoneticPr fontId="3" type="noConversion"/>
  </si>
  <si>
    <t>EMC-110</t>
    <phoneticPr fontId="3" type="noConversion"/>
  </si>
  <si>
    <t>EWC-230</t>
    <phoneticPr fontId="3" type="noConversion"/>
  </si>
  <si>
    <t>ATC-201</t>
    <phoneticPr fontId="3" type="noConversion"/>
  </si>
  <si>
    <t>CHC-325</t>
    <phoneticPr fontId="3" type="noConversion"/>
  </si>
  <si>
    <t>홍콩/마카오</t>
  </si>
  <si>
    <t>홍콩/마카오</t>
    <phoneticPr fontId="3" type="noConversion"/>
  </si>
  <si>
    <t>이탈리아/프랑스</t>
    <phoneticPr fontId="3" type="noConversion"/>
  </si>
  <si>
    <t>노르웨이 피요르드</t>
    <phoneticPr fontId="3" type="noConversion"/>
  </si>
  <si>
    <t>대만/오키나와</t>
    <phoneticPr fontId="3" type="noConversion"/>
  </si>
  <si>
    <t>영국/스코트랜드</t>
    <phoneticPr fontId="3" type="noConversion"/>
  </si>
  <si>
    <t>슬로베니아/알바니아</t>
    <phoneticPr fontId="3" type="noConversion"/>
  </si>
  <si>
    <t>심천/나트랑/다낭</t>
    <phoneticPr fontId="3" type="noConversion"/>
  </si>
  <si>
    <t>독일/벨기에/영국</t>
    <phoneticPr fontId="3" type="noConversion"/>
  </si>
  <si>
    <t>밀레니엄호</t>
    <phoneticPr fontId="3" type="noConversion"/>
  </si>
  <si>
    <t>빅토리아호</t>
    <phoneticPr fontId="3" type="noConversion"/>
  </si>
  <si>
    <t>선 프린세스호</t>
    <phoneticPr fontId="3" type="noConversion"/>
  </si>
  <si>
    <t>노티카호</t>
    <phoneticPr fontId="3" type="noConversion"/>
  </si>
  <si>
    <t>골든 프린세스호</t>
    <phoneticPr fontId="3" type="noConversion"/>
  </si>
  <si>
    <t>코스타 세레나호</t>
    <phoneticPr fontId="3" type="noConversion"/>
  </si>
  <si>
    <t>오베이션호</t>
    <phoneticPr fontId="3" type="noConversion"/>
  </si>
  <si>
    <t>인시그니아호</t>
    <phoneticPr fontId="3" type="noConversion"/>
  </si>
  <si>
    <t>부산</t>
    <phoneticPr fontId="3" type="noConversion"/>
  </si>
  <si>
    <t>인천</t>
    <phoneticPr fontId="3" type="noConversion"/>
  </si>
  <si>
    <t>대구</t>
    <phoneticPr fontId="3" type="noConversion"/>
  </si>
  <si>
    <t>두 번째로 큰 예약 인원</t>
  </si>
  <si>
    <t>부산 출발 상품가격(항공비 불포함) 평균</t>
    <phoneticPr fontId="3" type="noConversion"/>
  </si>
  <si>
    <t>9월 이후 출발하는 여행 상품 수</t>
    <phoneticPr fontId="3" type="noConversion"/>
  </si>
  <si>
    <t>예약인원의 전체 평균</t>
    <phoneticPr fontId="3" type="noConversion"/>
  </si>
  <si>
    <t>&gt;=4000000</t>
    <phoneticPr fontId="3" type="noConversion"/>
  </si>
  <si>
    <t>인천 평균</t>
  </si>
  <si>
    <t>부산 평균</t>
  </si>
  <si>
    <t>대구 평균</t>
  </si>
  <si>
    <t>전체 평균</t>
  </si>
  <si>
    <t>인천 개수</t>
  </si>
  <si>
    <t>부산 개수</t>
  </si>
  <si>
    <t>대구 개수</t>
  </si>
  <si>
    <t>전체 개수</t>
  </si>
  <si>
    <t>ENC-110</t>
    <phoneticPr fontId="3" type="noConversion"/>
  </si>
  <si>
    <t>크루즈
선사명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</si>
</sst>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General&quot;명&quot;"/>
    <numFmt numFmtId="179" formatCode="0&quot;명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41" fontId="2" fillId="0" borderId="11" xfId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41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9" fontId="2" fillId="0" borderId="6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179" fontId="2" fillId="0" borderId="11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right" vertical="center"/>
    </xf>
    <xf numFmtId="179" fontId="2" fillId="0" borderId="0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/>
              <a:t>인천 및 부산 출발 예약 현황</a:t>
            </a:r>
            <a:endParaRPr lang="en-US" altLang="ko-KR" sz="2000"/>
          </a:p>
        </c:rich>
      </c:tx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예약인원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B7-410A-9347-AC991E4C2D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(제1작업!$D$5:$D$7,제1작업!$D$9:$D$10,제1작업!$D$12)</c:f>
              <c:strCache>
                <c:ptCount val="6"/>
                <c:pt idx="0">
                  <c:v>밀레니엄호</c:v>
                </c:pt>
                <c:pt idx="1">
                  <c:v>빅토리아호</c:v>
                </c:pt>
                <c:pt idx="2">
                  <c:v>선 프린세스호</c:v>
                </c:pt>
                <c:pt idx="3">
                  <c:v>골든 프린세스호</c:v>
                </c:pt>
                <c:pt idx="4">
                  <c:v>코스타 세레나호</c:v>
                </c:pt>
                <c:pt idx="5">
                  <c:v>인시그니아호</c:v>
                </c:pt>
              </c:strCache>
            </c:strRef>
          </c:cat>
          <c:val>
            <c:numRef>
              <c:f>(제1작업!$G$5:$G$7,제1작업!$G$9:$G$10,제1작업!$G$12)</c:f>
              <c:numCache>
                <c:formatCode>0"명"</c:formatCode>
                <c:ptCount val="6"/>
                <c:pt idx="0">
                  <c:v>158</c:v>
                </c:pt>
                <c:pt idx="1">
                  <c:v>268</c:v>
                </c:pt>
                <c:pt idx="2">
                  <c:v>198</c:v>
                </c:pt>
                <c:pt idx="3">
                  <c:v>236</c:v>
                </c:pt>
                <c:pt idx="4">
                  <c:v>185</c:v>
                </c:pt>
                <c:pt idx="5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7-410A-9347-AC991E4C2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1937184"/>
        <c:axId val="531937512"/>
      </c:barChart>
      <c:lineChart>
        <c:grouping val="standard"/>
        <c:varyColors val="0"/>
        <c:ser>
          <c:idx val="1"/>
          <c:order val="1"/>
          <c:tx>
            <c:v>상품가격(항공비 불포함)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(제1작업!$D$5:$D$7,제1작업!$D$9:$D$10,제1작업!$D$12)</c:f>
              <c:strCache>
                <c:ptCount val="6"/>
                <c:pt idx="0">
                  <c:v>밀레니엄호</c:v>
                </c:pt>
                <c:pt idx="1">
                  <c:v>빅토리아호</c:v>
                </c:pt>
                <c:pt idx="2">
                  <c:v>선 프린세스호</c:v>
                </c:pt>
                <c:pt idx="3">
                  <c:v>골든 프린세스호</c:v>
                </c:pt>
                <c:pt idx="4">
                  <c:v>코스타 세레나호</c:v>
                </c:pt>
                <c:pt idx="5">
                  <c:v>인시그니아호</c:v>
                </c:pt>
              </c:strCache>
            </c:strRef>
          </c:cat>
          <c:val>
            <c:numRef>
              <c:f>(제1작업!$H$5:$H$7,제1작업!$H$9:$H$10,제1작업!$H$12)</c:f>
              <c:numCache>
                <c:formatCode>_(* #,##0_);_(* \(#,##0\);_(* "-"_);_(@_)</c:formatCode>
                <c:ptCount val="6"/>
                <c:pt idx="0">
                  <c:v>1450000</c:v>
                </c:pt>
                <c:pt idx="1">
                  <c:v>4490000</c:v>
                </c:pt>
                <c:pt idx="2">
                  <c:v>2750000</c:v>
                </c:pt>
                <c:pt idx="3">
                  <c:v>1050000</c:v>
                </c:pt>
                <c:pt idx="4">
                  <c:v>2540000</c:v>
                </c:pt>
                <c:pt idx="5">
                  <c:v>3150000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7-410A-9347-AC991E4C2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095416"/>
        <c:axId val="490095088"/>
      </c:lineChart>
      <c:catAx>
        <c:axId val="53193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31937512"/>
        <c:crosses val="autoZero"/>
        <c:auto val="1"/>
        <c:lblAlgn val="ctr"/>
        <c:lblOffset val="100"/>
        <c:noMultiLvlLbl val="0"/>
      </c:catAx>
      <c:valAx>
        <c:axId val="53193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&quot;명&quot;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31937184"/>
        <c:crosses val="autoZero"/>
        <c:crossBetween val="between"/>
      </c:valAx>
      <c:valAx>
        <c:axId val="490095088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90095416"/>
        <c:crosses val="max"/>
        <c:crossBetween val="between"/>
        <c:majorUnit val="1000000"/>
      </c:valAx>
      <c:catAx>
        <c:axId val="490095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0095088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F108521-D1ED-482F-8A92-71740E00E1B1}">
  <sheetPr/>
  <sheetViews>
    <sheetView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85726</xdr:rowOff>
    </xdr:from>
    <xdr:to>
      <xdr:col>6</xdr:col>
      <xdr:colOff>361950</xdr:colOff>
      <xdr:row>2</xdr:row>
      <xdr:rowOff>180976</xdr:rowOff>
    </xdr:to>
    <xdr:sp macro="" textlink="">
      <xdr:nvSpPr>
        <xdr:cNvPr id="2" name="화살표: 오각형 1">
          <a:extLst>
            <a:ext uri="{FF2B5EF4-FFF2-40B4-BE49-F238E27FC236}">
              <a16:creationId xmlns:a16="http://schemas.microsoft.com/office/drawing/2014/main" id="{B960AF15-1870-D1A6-2177-C4D056888525}"/>
            </a:ext>
          </a:extLst>
        </xdr:cNvPr>
        <xdr:cNvSpPr/>
      </xdr:nvSpPr>
      <xdr:spPr>
        <a:xfrm>
          <a:off x="190500" y="85726"/>
          <a:ext cx="5295900" cy="704850"/>
        </a:xfrm>
        <a:prstGeom prst="homePlate">
          <a:avLst/>
        </a:prstGeom>
        <a:solidFill>
          <a:srgbClr val="FFFF00"/>
        </a:solidFill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크루즈 여행상품 예약 현황</a:t>
          </a:r>
        </a:p>
      </xdr:txBody>
    </xdr:sp>
    <xdr:clientData/>
  </xdr:twoCellAnchor>
  <xdr:twoCellAnchor editAs="oneCell">
    <xdr:from>
      <xdr:col>6</xdr:col>
      <xdr:colOff>666750</xdr:colOff>
      <xdr:row>0</xdr:row>
      <xdr:rowOff>142875</xdr:rowOff>
    </xdr:from>
    <xdr:to>
      <xdr:col>9</xdr:col>
      <xdr:colOff>495300</xdr:colOff>
      <xdr:row>2</xdr:row>
      <xdr:rowOff>171450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BB0761B-508F-3310-F105-841C2578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42875"/>
          <a:ext cx="25527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84979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3EC0D61-EDFF-3BEF-B71E-CBADEEE30B1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0.35195</cdr:x>
      <cdr:y>0.14618</cdr:y>
    </cdr:from>
    <cdr:to>
      <cdr:x>0.47547</cdr:x>
      <cdr:y>0.24709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A9D82305-3394-FF3C-334C-DD71456CAE83}"/>
            </a:ext>
          </a:extLst>
        </cdr:cNvPr>
        <cdr:cNvSpPr/>
      </cdr:nvSpPr>
      <cdr:spPr>
        <a:xfrm xmlns:a="http://schemas.openxmlformats.org/drawingml/2006/main">
          <a:off x="3274711" y="889524"/>
          <a:ext cx="1149297" cy="614009"/>
        </a:xfrm>
        <a:prstGeom xmlns:a="http://schemas.openxmlformats.org/drawingml/2006/main" prst="wedgeRoundRectCallout">
          <a:avLst>
            <a:gd name="adj1" fmla="val -76997"/>
            <a:gd name="adj2" fmla="val -34935"/>
            <a:gd name="adj3" fmla="val 16667"/>
          </a:avLst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</a:t>
          </a:r>
          <a:endParaRPr lang="en-US" altLang="ko-KR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예약인원</a:t>
          </a:r>
          <a:endParaRPr lang="en-US" altLang="ko-KR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7B5E1-77B4-4DEA-AB32-6C7BE95E8A27}">
  <dimension ref="B1:J24"/>
  <sheetViews>
    <sheetView tabSelected="1" workbookViewId="0">
      <selection activeCell="G13" sqref="G13:I13"/>
    </sheetView>
  </sheetViews>
  <sheetFormatPr defaultRowHeight="16.5" customHeight="1" x14ac:dyDescent="0.3"/>
  <cols>
    <col min="1" max="1" width="1.625" style="1" customWidth="1"/>
    <col min="2" max="2" width="10.75" style="1" bestFit="1" customWidth="1"/>
    <col min="3" max="3" width="20.125" style="1" bestFit="1" customWidth="1"/>
    <col min="4" max="4" width="15.875" style="1" bestFit="1" customWidth="1"/>
    <col min="5" max="5" width="9" style="1"/>
    <col min="6" max="6" width="13.25" style="1" bestFit="1" customWidth="1"/>
    <col min="7" max="7" width="9" style="1"/>
    <col min="8" max="8" width="13.75" style="1" bestFit="1" customWidth="1"/>
    <col min="9" max="9" width="13" style="1" bestFit="1" customWidth="1"/>
    <col min="10" max="10" width="11.625" style="1" bestFit="1" customWidth="1"/>
    <col min="11" max="16384" width="9" style="1"/>
  </cols>
  <sheetData>
    <row r="1" spans="2:10" ht="24" customHeight="1" x14ac:dyDescent="0.3"/>
    <row r="2" spans="2:10" ht="24" customHeight="1" x14ac:dyDescent="0.3"/>
    <row r="3" spans="2:10" ht="24" customHeight="1" thickBot="1" x14ac:dyDescent="0.35"/>
    <row r="4" spans="2:10" ht="41.25" thickBot="1" x14ac:dyDescent="0.35">
      <c r="B4" s="9" t="s">
        <v>0</v>
      </c>
      <c r="C4" s="10" t="s">
        <v>1</v>
      </c>
      <c r="D4" s="11" t="s">
        <v>48</v>
      </c>
      <c r="E4" s="10" t="s">
        <v>2</v>
      </c>
      <c r="F4" s="10" t="s">
        <v>3</v>
      </c>
      <c r="G4" s="10" t="s">
        <v>4</v>
      </c>
      <c r="H4" s="11" t="s">
        <v>5</v>
      </c>
      <c r="I4" s="10" t="s">
        <v>6</v>
      </c>
      <c r="J4" s="41" t="s">
        <v>7</v>
      </c>
    </row>
    <row r="5" spans="2:10" ht="16.5" customHeight="1" x14ac:dyDescent="0.3">
      <c r="B5" s="12" t="s">
        <v>8</v>
      </c>
      <c r="C5" s="13" t="s">
        <v>15</v>
      </c>
      <c r="D5" s="13" t="s">
        <v>23</v>
      </c>
      <c r="E5" s="13" t="s">
        <v>31</v>
      </c>
      <c r="F5" s="14">
        <v>43715</v>
      </c>
      <c r="G5" s="36">
        <v>158</v>
      </c>
      <c r="H5" s="15">
        <v>1450000</v>
      </c>
      <c r="I5" s="13" t="str">
        <f>IF(MID(B5,5,1)="1","대한항공",IF(MID(B5,5,1)="2","아시아나항공","저가항공"))</f>
        <v>저가항공</v>
      </c>
      <c r="J5" s="16" t="str">
        <f>CHOOSE(WEEKDAY(F5,2),"월요일","화요일","수요일","목요일","금요일","토요일","일요일")</f>
        <v>토요일</v>
      </c>
    </row>
    <row r="6" spans="2:10" ht="16.5" customHeight="1" x14ac:dyDescent="0.3">
      <c r="B6" s="17" t="s">
        <v>9</v>
      </c>
      <c r="C6" s="2" t="s">
        <v>16</v>
      </c>
      <c r="D6" s="2" t="s">
        <v>24</v>
      </c>
      <c r="E6" s="2" t="s">
        <v>32</v>
      </c>
      <c r="F6" s="5">
        <v>43708</v>
      </c>
      <c r="G6" s="37">
        <v>268</v>
      </c>
      <c r="H6" s="6">
        <v>4490000</v>
      </c>
      <c r="I6" s="2" t="str">
        <f>IF(MID(B6,5,1)="1","대한항공",IF(MID(B6,5,1)="2","아시아나항공","저가항공"))</f>
        <v>대한항공</v>
      </c>
      <c r="J6" s="18" t="str">
        <f t="shared" ref="J6:J12" si="0">CHOOSE(WEEKDAY(F6,2),"월요일","화요일","수요일","목요일","금요일","토요일","일요일")</f>
        <v>토요일</v>
      </c>
    </row>
    <row r="7" spans="2:10" ht="16.5" customHeight="1" x14ac:dyDescent="0.3">
      <c r="B7" s="17" t="s">
        <v>47</v>
      </c>
      <c r="C7" s="2" t="s">
        <v>17</v>
      </c>
      <c r="D7" s="2" t="s">
        <v>25</v>
      </c>
      <c r="E7" s="2" t="s">
        <v>32</v>
      </c>
      <c r="F7" s="5">
        <v>43739</v>
      </c>
      <c r="G7" s="37">
        <v>198</v>
      </c>
      <c r="H7" s="6">
        <v>2750000</v>
      </c>
      <c r="I7" s="2" t="str">
        <f>IF(MID(B7,5,1)="1","대한항공",IF(MID(B7,5,1)="2","아시아나항공","저가항공"))</f>
        <v>대한항공</v>
      </c>
      <c r="J7" s="18" t="str">
        <f t="shared" si="0"/>
        <v>화요일</v>
      </c>
    </row>
    <row r="8" spans="2:10" ht="16.5" customHeight="1" x14ac:dyDescent="0.3">
      <c r="B8" s="17" t="s">
        <v>12</v>
      </c>
      <c r="C8" s="2" t="s">
        <v>18</v>
      </c>
      <c r="D8" s="2" t="s">
        <v>26</v>
      </c>
      <c r="E8" s="2" t="s">
        <v>33</v>
      </c>
      <c r="F8" s="5">
        <v>43718</v>
      </c>
      <c r="G8" s="37">
        <v>167</v>
      </c>
      <c r="H8" s="6">
        <v>1200000</v>
      </c>
      <c r="I8" s="2" t="str">
        <f>IF(MID(B8,5,1)="1","대한항공",IF(MID(B8,5,1)="2","아시아나항공","저가항공"))</f>
        <v>아시아나항공</v>
      </c>
      <c r="J8" s="18" t="str">
        <f t="shared" si="0"/>
        <v>화요일</v>
      </c>
    </row>
    <row r="9" spans="2:10" ht="16.5" customHeight="1" x14ac:dyDescent="0.3">
      <c r="B9" s="17" t="s">
        <v>11</v>
      </c>
      <c r="C9" s="2" t="s">
        <v>19</v>
      </c>
      <c r="D9" s="2" t="s">
        <v>27</v>
      </c>
      <c r="E9" s="2" t="s">
        <v>32</v>
      </c>
      <c r="F9" s="5">
        <v>43696</v>
      </c>
      <c r="G9" s="37">
        <v>236</v>
      </c>
      <c r="H9" s="6">
        <v>1050000</v>
      </c>
      <c r="I9" s="2" t="str">
        <f>IF(MID(B9,5,1)="1","대한항공",IF(MID(B9,5,1)="2","아시아나항공","저가항공"))</f>
        <v>아시아나항공</v>
      </c>
      <c r="J9" s="18" t="str">
        <f t="shared" si="0"/>
        <v>월요일</v>
      </c>
    </row>
    <row r="10" spans="2:10" ht="16.5" customHeight="1" x14ac:dyDescent="0.3">
      <c r="B10" s="17" t="s">
        <v>10</v>
      </c>
      <c r="C10" s="2" t="s">
        <v>20</v>
      </c>
      <c r="D10" s="2" t="s">
        <v>28</v>
      </c>
      <c r="E10" s="2" t="s">
        <v>32</v>
      </c>
      <c r="F10" s="5">
        <v>43727</v>
      </c>
      <c r="G10" s="37">
        <v>185</v>
      </c>
      <c r="H10" s="6">
        <v>2540000</v>
      </c>
      <c r="I10" s="2" t="str">
        <f>IF(MID(B10,5,1)="1","대한항공",IF(MID(B10,5,1)="2","아시아나항공","저가항공"))</f>
        <v>대한항공</v>
      </c>
      <c r="J10" s="18" t="str">
        <f t="shared" si="0"/>
        <v>목요일</v>
      </c>
    </row>
    <row r="11" spans="2:10" ht="16.5" customHeight="1" x14ac:dyDescent="0.3">
      <c r="B11" s="17" t="s">
        <v>13</v>
      </c>
      <c r="C11" s="2" t="s">
        <v>21</v>
      </c>
      <c r="D11" s="2" t="s">
        <v>29</v>
      </c>
      <c r="E11" s="2" t="s">
        <v>33</v>
      </c>
      <c r="F11" s="5">
        <v>43695</v>
      </c>
      <c r="G11" s="37">
        <v>495</v>
      </c>
      <c r="H11" s="6">
        <v>1290000</v>
      </c>
      <c r="I11" s="2" t="str">
        <f>IF(MID(B11,5,1)="1","대한항공",IF(MID(B11,5,1)="2","아시아나항공","저가항공"))</f>
        <v>저가항공</v>
      </c>
      <c r="J11" s="18" t="str">
        <f t="shared" si="0"/>
        <v>일요일</v>
      </c>
    </row>
    <row r="12" spans="2:10" ht="16.5" customHeight="1" thickBot="1" x14ac:dyDescent="0.35">
      <c r="B12" s="19" t="s">
        <v>11</v>
      </c>
      <c r="C12" s="20" t="s">
        <v>22</v>
      </c>
      <c r="D12" s="20" t="s">
        <v>30</v>
      </c>
      <c r="E12" s="20" t="s">
        <v>31</v>
      </c>
      <c r="F12" s="21">
        <v>43764</v>
      </c>
      <c r="G12" s="38">
        <v>168</v>
      </c>
      <c r="H12" s="22">
        <v>3150000</v>
      </c>
      <c r="I12" s="20" t="str">
        <f>IF(MID(B12,5,1)="1","대한항공",IF(MID(B12,5,1)="2","아시아나항공","저가항공"))</f>
        <v>아시아나항공</v>
      </c>
      <c r="J12" s="23" t="str">
        <f t="shared" si="0"/>
        <v>토요일</v>
      </c>
    </row>
    <row r="13" spans="2:10" ht="16.5" customHeight="1" x14ac:dyDescent="0.3">
      <c r="B13" s="46" t="s">
        <v>35</v>
      </c>
      <c r="C13" s="47"/>
      <c r="D13" s="48"/>
      <c r="E13" s="13">
        <f>DAVERAGE(B4:H12,H4,E4:E5)</f>
        <v>2300000</v>
      </c>
      <c r="F13" s="24"/>
      <c r="G13" s="51" t="s">
        <v>34</v>
      </c>
      <c r="H13" s="47"/>
      <c r="I13" s="48"/>
      <c r="J13" s="42">
        <f>LARGE(예약인원,2)</f>
        <v>268</v>
      </c>
    </row>
    <row r="14" spans="2:10" ht="16.5" customHeight="1" thickBot="1" x14ac:dyDescent="0.35">
      <c r="B14" s="43" t="s">
        <v>36</v>
      </c>
      <c r="C14" s="44"/>
      <c r="D14" s="45"/>
      <c r="E14" s="20" t="str">
        <f>COUNTIF(F5:F12,"&gt;=2019-09-01")&amp;"개"</f>
        <v>5개</v>
      </c>
      <c r="F14" s="25"/>
      <c r="G14" s="26" t="s">
        <v>1</v>
      </c>
      <c r="H14" s="20" t="s">
        <v>14</v>
      </c>
      <c r="I14" s="26" t="s">
        <v>3</v>
      </c>
      <c r="J14" s="28">
        <f>VLOOKUP(H14,C5:H12,4,0)</f>
        <v>43715</v>
      </c>
    </row>
    <row r="24" spans="8:8" ht="16.5" customHeight="1" x14ac:dyDescent="0.3">
      <c r="H24" s="49"/>
    </row>
  </sheetData>
  <mergeCells count="4">
    <mergeCell ref="G13:I13"/>
    <mergeCell ref="F13:F14"/>
    <mergeCell ref="B13:D13"/>
    <mergeCell ref="B14:D14"/>
  </mergeCells>
  <phoneticPr fontId="3" type="noConversion"/>
  <conditionalFormatting sqref="B5:J12">
    <cfRule type="expression" dxfId="8" priority="1">
      <formula>$H5:$H12&gt;=3000000</formula>
    </cfRule>
  </conditionalFormatting>
  <dataValidations disablePrompts="1" count="1">
    <dataValidation type="list" allowBlank="1" showInputMessage="1" showErrorMessage="1" sqref="H14" xr:uid="{561DBFD1-211D-44EA-A879-7DEB5E1FCC85}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AF120-A71A-4698-A2DC-D7702E9B3BA2}">
  <dimension ref="B1:H21"/>
  <sheetViews>
    <sheetView workbookViewId="0">
      <selection activeCell="C19" sqref="C19"/>
    </sheetView>
  </sheetViews>
  <sheetFormatPr defaultRowHeight="16.5" customHeight="1" x14ac:dyDescent="0.3"/>
  <cols>
    <col min="1" max="1" width="1.625" style="1" customWidth="1"/>
    <col min="2" max="2" width="10.75" style="1" bestFit="1" customWidth="1"/>
    <col min="3" max="3" width="20.125" style="1" bestFit="1" customWidth="1"/>
    <col min="4" max="4" width="15.875" style="1" bestFit="1" customWidth="1"/>
    <col min="5" max="5" width="9" style="1"/>
    <col min="6" max="6" width="13.25" style="1" bestFit="1" customWidth="1"/>
    <col min="7" max="7" width="9" style="1"/>
    <col min="8" max="8" width="13.75" style="1" bestFit="1" customWidth="1"/>
    <col min="9" max="16384" width="9" style="1"/>
  </cols>
  <sheetData>
    <row r="1" spans="2:8" ht="16.5" customHeight="1" thickBot="1" x14ac:dyDescent="0.35"/>
    <row r="2" spans="2:8" ht="41.25" thickBot="1" x14ac:dyDescent="0.35">
      <c r="B2" s="9" t="s">
        <v>0</v>
      </c>
      <c r="C2" s="10" t="s">
        <v>1</v>
      </c>
      <c r="D2" s="11" t="s">
        <v>48</v>
      </c>
      <c r="E2" s="10" t="s">
        <v>2</v>
      </c>
      <c r="F2" s="10" t="s">
        <v>3</v>
      </c>
      <c r="G2" s="10" t="s">
        <v>4</v>
      </c>
      <c r="H2" s="11" t="s">
        <v>5</v>
      </c>
    </row>
    <row r="3" spans="2:8" ht="16.5" customHeight="1" x14ac:dyDescent="0.3">
      <c r="B3" s="12" t="s">
        <v>8</v>
      </c>
      <c r="C3" s="13" t="s">
        <v>15</v>
      </c>
      <c r="D3" s="13" t="s">
        <v>23</v>
      </c>
      <c r="E3" s="13" t="s">
        <v>31</v>
      </c>
      <c r="F3" s="14">
        <v>43715</v>
      </c>
      <c r="G3" s="36">
        <v>282.99999999999994</v>
      </c>
      <c r="H3" s="15">
        <v>1450000</v>
      </c>
    </row>
    <row r="4" spans="2:8" ht="16.5" customHeight="1" x14ac:dyDescent="0.3">
      <c r="B4" s="17" t="s">
        <v>9</v>
      </c>
      <c r="C4" s="2" t="s">
        <v>16</v>
      </c>
      <c r="D4" s="2" t="s">
        <v>24</v>
      </c>
      <c r="E4" s="2" t="s">
        <v>32</v>
      </c>
      <c r="F4" s="5">
        <v>43708</v>
      </c>
      <c r="G4" s="37">
        <v>268</v>
      </c>
      <c r="H4" s="6">
        <v>4490000</v>
      </c>
    </row>
    <row r="5" spans="2:8" ht="16.5" customHeight="1" x14ac:dyDescent="0.3">
      <c r="B5" s="17" t="s">
        <v>47</v>
      </c>
      <c r="C5" s="2" t="s">
        <v>17</v>
      </c>
      <c r="D5" s="2" t="s">
        <v>25</v>
      </c>
      <c r="E5" s="2" t="s">
        <v>32</v>
      </c>
      <c r="F5" s="5">
        <v>43739</v>
      </c>
      <c r="G5" s="37">
        <v>198</v>
      </c>
      <c r="H5" s="6">
        <v>2750000</v>
      </c>
    </row>
    <row r="6" spans="2:8" ht="16.5" customHeight="1" x14ac:dyDescent="0.3">
      <c r="B6" s="17" t="s">
        <v>12</v>
      </c>
      <c r="C6" s="2" t="s">
        <v>18</v>
      </c>
      <c r="D6" s="2" t="s">
        <v>26</v>
      </c>
      <c r="E6" s="2" t="s">
        <v>33</v>
      </c>
      <c r="F6" s="5">
        <v>43718</v>
      </c>
      <c r="G6" s="37">
        <v>167</v>
      </c>
      <c r="H6" s="6">
        <v>1200000</v>
      </c>
    </row>
    <row r="7" spans="2:8" ht="16.5" customHeight="1" x14ac:dyDescent="0.3">
      <c r="B7" s="17" t="s">
        <v>11</v>
      </c>
      <c r="C7" s="2" t="s">
        <v>19</v>
      </c>
      <c r="D7" s="2" t="s">
        <v>27</v>
      </c>
      <c r="E7" s="2" t="s">
        <v>32</v>
      </c>
      <c r="F7" s="5">
        <v>43696</v>
      </c>
      <c r="G7" s="37">
        <v>236</v>
      </c>
      <c r="H7" s="6">
        <v>1050000</v>
      </c>
    </row>
    <row r="8" spans="2:8" ht="16.5" customHeight="1" x14ac:dyDescent="0.3">
      <c r="B8" s="17" t="s">
        <v>10</v>
      </c>
      <c r="C8" s="2" t="s">
        <v>20</v>
      </c>
      <c r="D8" s="2" t="s">
        <v>28</v>
      </c>
      <c r="E8" s="2" t="s">
        <v>32</v>
      </c>
      <c r="F8" s="5">
        <v>43727</v>
      </c>
      <c r="G8" s="37">
        <v>185</v>
      </c>
      <c r="H8" s="6">
        <v>2540000</v>
      </c>
    </row>
    <row r="9" spans="2:8" ht="16.5" customHeight="1" x14ac:dyDescent="0.3">
      <c r="B9" s="17" t="s">
        <v>13</v>
      </c>
      <c r="C9" s="2" t="s">
        <v>21</v>
      </c>
      <c r="D9" s="2" t="s">
        <v>29</v>
      </c>
      <c r="E9" s="2" t="s">
        <v>33</v>
      </c>
      <c r="F9" s="5">
        <v>43695</v>
      </c>
      <c r="G9" s="37">
        <v>495</v>
      </c>
      <c r="H9" s="6">
        <v>1290000</v>
      </c>
    </row>
    <row r="10" spans="2:8" ht="16.5" customHeight="1" x14ac:dyDescent="0.3">
      <c r="B10" s="29" t="s">
        <v>11</v>
      </c>
      <c r="C10" s="4" t="s">
        <v>22</v>
      </c>
      <c r="D10" s="4" t="s">
        <v>30</v>
      </c>
      <c r="E10" s="4" t="s">
        <v>31</v>
      </c>
      <c r="F10" s="7">
        <v>43764</v>
      </c>
      <c r="G10" s="39">
        <v>168</v>
      </c>
      <c r="H10" s="8">
        <v>3150000</v>
      </c>
    </row>
    <row r="11" spans="2:8" ht="16.5" customHeight="1" x14ac:dyDescent="0.3">
      <c r="B11" s="3" t="s">
        <v>37</v>
      </c>
      <c r="C11" s="3"/>
      <c r="D11" s="3"/>
      <c r="E11" s="3"/>
      <c r="F11" s="3"/>
      <c r="G11" s="3"/>
      <c r="H11" s="30">
        <f>AVERAGE(G3:G10)</f>
        <v>250</v>
      </c>
    </row>
    <row r="13" spans="2:8" ht="16.5" customHeight="1" thickBot="1" x14ac:dyDescent="0.35"/>
    <row r="14" spans="2:8" ht="27.75" thickBot="1" x14ac:dyDescent="0.35">
      <c r="B14" s="10" t="s">
        <v>2</v>
      </c>
      <c r="C14" s="11" t="s">
        <v>5</v>
      </c>
    </row>
    <row r="15" spans="2:8" ht="16.5" customHeight="1" x14ac:dyDescent="0.3">
      <c r="B15" s="1" t="s">
        <v>33</v>
      </c>
    </row>
    <row r="16" spans="2:8" ht="16.5" customHeight="1" x14ac:dyDescent="0.3">
      <c r="C16" s="1" t="s">
        <v>38</v>
      </c>
    </row>
    <row r="17" spans="2:5" ht="16.5" customHeight="1" thickBot="1" x14ac:dyDescent="0.35"/>
    <row r="18" spans="2:5" ht="16.5" customHeight="1" thickBot="1" x14ac:dyDescent="0.35">
      <c r="B18" s="10" t="s">
        <v>1</v>
      </c>
      <c r="C18" s="11" t="s">
        <v>48</v>
      </c>
      <c r="D18" s="10" t="s">
        <v>3</v>
      </c>
      <c r="E18" s="10" t="s">
        <v>4</v>
      </c>
    </row>
    <row r="19" spans="2:5" ht="16.5" customHeight="1" x14ac:dyDescent="0.3">
      <c r="B19" s="2" t="s">
        <v>16</v>
      </c>
      <c r="C19" s="2" t="s">
        <v>24</v>
      </c>
      <c r="D19" s="5">
        <v>43708</v>
      </c>
      <c r="E19" s="27">
        <v>268</v>
      </c>
    </row>
    <row r="20" spans="2:5" ht="16.5" customHeight="1" x14ac:dyDescent="0.3">
      <c r="B20" s="2" t="s">
        <v>18</v>
      </c>
      <c r="C20" s="2" t="s">
        <v>26</v>
      </c>
      <c r="D20" s="5">
        <v>43718</v>
      </c>
      <c r="E20" s="27">
        <v>167</v>
      </c>
    </row>
    <row r="21" spans="2:5" ht="16.5" customHeight="1" x14ac:dyDescent="0.3">
      <c r="B21" s="2" t="s">
        <v>21</v>
      </c>
      <c r="C21" s="2" t="s">
        <v>29</v>
      </c>
      <c r="D21" s="5">
        <v>43695</v>
      </c>
      <c r="E21" s="27">
        <v>495</v>
      </c>
    </row>
  </sheetData>
  <mergeCells count="1">
    <mergeCell ref="B11:G11"/>
  </mergeCells>
  <phoneticPr fontId="3" type="noConversion"/>
  <conditionalFormatting sqref="B3:H10">
    <cfRule type="expression" dxfId="7" priority="1">
      <formula>$H3:$H10 &gt;= 3000000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A0CA-40C7-4AC8-B9FD-5B7650037FDB}">
  <dimension ref="B1:H18"/>
  <sheetViews>
    <sheetView workbookViewId="0">
      <selection activeCell="F2" sqref="F2"/>
    </sheetView>
  </sheetViews>
  <sheetFormatPr defaultRowHeight="16.5" customHeight="1" x14ac:dyDescent="0.3"/>
  <cols>
    <col min="1" max="1" width="1.625" style="1" customWidth="1"/>
    <col min="2" max="2" width="10.75" style="1" bestFit="1" customWidth="1"/>
    <col min="3" max="3" width="20.125" style="1" bestFit="1" customWidth="1"/>
    <col min="4" max="4" width="15.875" style="1" bestFit="1" customWidth="1"/>
    <col min="5" max="5" width="9" style="1"/>
    <col min="6" max="6" width="13.25" style="1" bestFit="1" customWidth="1"/>
    <col min="7" max="7" width="9" style="1"/>
    <col min="8" max="8" width="13.75" style="1" bestFit="1" customWidth="1"/>
    <col min="9" max="16384" width="9" style="1"/>
  </cols>
  <sheetData>
    <row r="1" spans="2:8" ht="16.5" customHeight="1" thickBot="1" x14ac:dyDescent="0.35"/>
    <row r="2" spans="2:8" ht="16.5" customHeight="1" thickBot="1" x14ac:dyDescent="0.35">
      <c r="B2" s="9" t="s">
        <v>0</v>
      </c>
      <c r="C2" s="10" t="s">
        <v>1</v>
      </c>
      <c r="D2" s="11" t="s">
        <v>48</v>
      </c>
      <c r="E2" s="10" t="s">
        <v>2</v>
      </c>
      <c r="F2" s="10" t="s">
        <v>3</v>
      </c>
      <c r="G2" s="50" t="s">
        <v>4</v>
      </c>
      <c r="H2" s="11" t="s">
        <v>5</v>
      </c>
    </row>
    <row r="3" spans="2:8" ht="16.5" customHeight="1" x14ac:dyDescent="0.3">
      <c r="B3" s="12" t="s">
        <v>9</v>
      </c>
      <c r="C3" s="13" t="s">
        <v>16</v>
      </c>
      <c r="D3" s="13" t="s">
        <v>24</v>
      </c>
      <c r="E3" s="13" t="s">
        <v>32</v>
      </c>
      <c r="F3" s="14">
        <v>43708</v>
      </c>
      <c r="G3" s="36">
        <v>268</v>
      </c>
      <c r="H3" s="15">
        <v>4490000</v>
      </c>
    </row>
    <row r="4" spans="2:8" ht="16.5" customHeight="1" x14ac:dyDescent="0.3">
      <c r="B4" s="17" t="s">
        <v>47</v>
      </c>
      <c r="C4" s="2" t="s">
        <v>17</v>
      </c>
      <c r="D4" s="2" t="s">
        <v>25</v>
      </c>
      <c r="E4" s="2" t="s">
        <v>32</v>
      </c>
      <c r="F4" s="5">
        <v>43739</v>
      </c>
      <c r="G4" s="37">
        <v>198</v>
      </c>
      <c r="H4" s="6">
        <v>2750000</v>
      </c>
    </row>
    <row r="5" spans="2:8" ht="16.5" customHeight="1" x14ac:dyDescent="0.3">
      <c r="B5" s="17" t="s">
        <v>11</v>
      </c>
      <c r="C5" s="2" t="s">
        <v>19</v>
      </c>
      <c r="D5" s="2" t="s">
        <v>27</v>
      </c>
      <c r="E5" s="2" t="s">
        <v>32</v>
      </c>
      <c r="F5" s="5">
        <v>43696</v>
      </c>
      <c r="G5" s="37">
        <v>236</v>
      </c>
      <c r="H5" s="6">
        <v>1050000</v>
      </c>
    </row>
    <row r="6" spans="2:8" ht="16.5" customHeight="1" x14ac:dyDescent="0.3">
      <c r="B6" s="17" t="s">
        <v>10</v>
      </c>
      <c r="C6" s="2" t="s">
        <v>20</v>
      </c>
      <c r="D6" s="2" t="s">
        <v>28</v>
      </c>
      <c r="E6" s="2" t="s">
        <v>32</v>
      </c>
      <c r="F6" s="5">
        <v>43727</v>
      </c>
      <c r="G6" s="37">
        <v>185</v>
      </c>
      <c r="H6" s="6">
        <v>2540000</v>
      </c>
    </row>
    <row r="7" spans="2:8" ht="16.5" customHeight="1" x14ac:dyDescent="0.3">
      <c r="B7" s="17"/>
      <c r="C7" s="2"/>
      <c r="D7" s="2"/>
      <c r="E7" s="31" t="s">
        <v>39</v>
      </c>
      <c r="F7" s="5"/>
      <c r="G7" s="37">
        <f>SUBTOTAL(1,G3:G6)</f>
        <v>221.75</v>
      </c>
      <c r="H7" s="6"/>
    </row>
    <row r="8" spans="2:8" ht="16.5" customHeight="1" x14ac:dyDescent="0.3">
      <c r="B8" s="17"/>
      <c r="C8" s="2">
        <f>SUBTOTAL(3,C3:C6)</f>
        <v>4</v>
      </c>
      <c r="D8" s="2"/>
      <c r="E8" s="31" t="s">
        <v>43</v>
      </c>
      <c r="F8" s="5"/>
      <c r="G8" s="37"/>
      <c r="H8" s="6"/>
    </row>
    <row r="9" spans="2:8" ht="16.5" customHeight="1" x14ac:dyDescent="0.3">
      <c r="B9" s="17" t="s">
        <v>8</v>
      </c>
      <c r="C9" s="2" t="s">
        <v>15</v>
      </c>
      <c r="D9" s="2" t="s">
        <v>23</v>
      </c>
      <c r="E9" s="2" t="s">
        <v>31</v>
      </c>
      <c r="F9" s="5">
        <v>43715</v>
      </c>
      <c r="G9" s="37">
        <v>158</v>
      </c>
      <c r="H9" s="6">
        <v>1450000</v>
      </c>
    </row>
    <row r="10" spans="2:8" ht="16.5" customHeight="1" x14ac:dyDescent="0.3">
      <c r="B10" s="17" t="s">
        <v>11</v>
      </c>
      <c r="C10" s="2" t="s">
        <v>22</v>
      </c>
      <c r="D10" s="2" t="s">
        <v>30</v>
      </c>
      <c r="E10" s="2" t="s">
        <v>31</v>
      </c>
      <c r="F10" s="5">
        <v>43764</v>
      </c>
      <c r="G10" s="37">
        <v>168</v>
      </c>
      <c r="H10" s="6">
        <v>3150000</v>
      </c>
    </row>
    <row r="11" spans="2:8" ht="16.5" customHeight="1" x14ac:dyDescent="0.3">
      <c r="B11" s="17"/>
      <c r="C11" s="2"/>
      <c r="D11" s="2"/>
      <c r="E11" s="31" t="s">
        <v>40</v>
      </c>
      <c r="F11" s="5"/>
      <c r="G11" s="37">
        <f>SUBTOTAL(1,G9:G10)</f>
        <v>163</v>
      </c>
      <c r="H11" s="6"/>
    </row>
    <row r="12" spans="2:8" ht="16.5" customHeight="1" x14ac:dyDescent="0.3">
      <c r="B12" s="17"/>
      <c r="C12" s="2">
        <f>SUBTOTAL(3,C9:C10)</f>
        <v>2</v>
      </c>
      <c r="D12" s="2"/>
      <c r="E12" s="31" t="s">
        <v>44</v>
      </c>
      <c r="F12" s="5"/>
      <c r="G12" s="37"/>
      <c r="H12" s="6"/>
    </row>
    <row r="13" spans="2:8" ht="16.5" customHeight="1" x14ac:dyDescent="0.3">
      <c r="B13" s="17" t="s">
        <v>12</v>
      </c>
      <c r="C13" s="2" t="s">
        <v>18</v>
      </c>
      <c r="D13" s="2" t="s">
        <v>26</v>
      </c>
      <c r="E13" s="2" t="s">
        <v>33</v>
      </c>
      <c r="F13" s="5">
        <v>43718</v>
      </c>
      <c r="G13" s="37">
        <v>167</v>
      </c>
      <c r="H13" s="6">
        <v>1200000</v>
      </c>
    </row>
    <row r="14" spans="2:8" ht="16.5" customHeight="1" thickBot="1" x14ac:dyDescent="0.35">
      <c r="B14" s="19" t="s">
        <v>13</v>
      </c>
      <c r="C14" s="20" t="s">
        <v>21</v>
      </c>
      <c r="D14" s="20" t="s">
        <v>29</v>
      </c>
      <c r="E14" s="20" t="s">
        <v>33</v>
      </c>
      <c r="F14" s="21">
        <v>43695</v>
      </c>
      <c r="G14" s="38">
        <v>495</v>
      </c>
      <c r="H14" s="22">
        <v>1290000</v>
      </c>
    </row>
    <row r="15" spans="2:8" ht="16.5" customHeight="1" x14ac:dyDescent="0.3">
      <c r="B15" s="32"/>
      <c r="C15" s="32"/>
      <c r="D15" s="32"/>
      <c r="E15" s="35" t="s">
        <v>41</v>
      </c>
      <c r="F15" s="33"/>
      <c r="G15" s="40">
        <f>SUBTOTAL(1,G13:G14)</f>
        <v>331</v>
      </c>
      <c r="H15" s="34"/>
    </row>
    <row r="16" spans="2:8" ht="16.5" customHeight="1" x14ac:dyDescent="0.3">
      <c r="B16" s="32"/>
      <c r="C16" s="32">
        <f>SUBTOTAL(3,C13:C14)</f>
        <v>2</v>
      </c>
      <c r="D16" s="32"/>
      <c r="E16" s="35" t="s">
        <v>45</v>
      </c>
      <c r="F16" s="33"/>
      <c r="G16" s="40"/>
      <c r="H16" s="34"/>
    </row>
    <row r="17" spans="2:8" ht="16.5" customHeight="1" x14ac:dyDescent="0.3">
      <c r="B17" s="32"/>
      <c r="C17" s="32"/>
      <c r="D17" s="32"/>
      <c r="E17" s="35" t="s">
        <v>42</v>
      </c>
      <c r="F17" s="33"/>
      <c r="G17" s="40">
        <f>SUBTOTAL(1,G3:G14)</f>
        <v>234.375</v>
      </c>
      <c r="H17" s="34"/>
    </row>
    <row r="18" spans="2:8" ht="16.5" customHeight="1" x14ac:dyDescent="0.3">
      <c r="B18" s="32"/>
      <c r="C18" s="32">
        <f>SUBTOTAL(3,C3:C14)</f>
        <v>8</v>
      </c>
      <c r="D18" s="32"/>
      <c r="E18" s="35" t="s">
        <v>46</v>
      </c>
      <c r="F18" s="33"/>
      <c r="G18" s="40"/>
      <c r="H18" s="34"/>
    </row>
  </sheetData>
  <sortState xmlns:xlrd2="http://schemas.microsoft.com/office/spreadsheetml/2017/richdata2" ref="B3:H14">
    <sortCondition descending="1" ref="E3:E14"/>
  </sortState>
  <phoneticPr fontId="3" type="noConversion"/>
  <conditionalFormatting sqref="B18:H18">
    <cfRule type="expression" dxfId="6" priority="20">
      <formula>$H18:$H27 &gt;= 3000000</formula>
    </cfRule>
  </conditionalFormatting>
  <conditionalFormatting sqref="B3:H3 B13:H15">
    <cfRule type="expression" dxfId="5" priority="24">
      <formula>$H3:$H14 &gt;= 3000000</formula>
    </cfRule>
  </conditionalFormatting>
  <conditionalFormatting sqref="B8:H8">
    <cfRule type="expression" dxfId="4" priority="27">
      <formula>$H8:$H22 &gt;= 3000000</formula>
    </cfRule>
  </conditionalFormatting>
  <conditionalFormatting sqref="B12:H12">
    <cfRule type="expression" dxfId="3" priority="31">
      <formula>$H12:$H24 &gt;= 3000000</formula>
    </cfRule>
  </conditionalFormatting>
  <conditionalFormatting sqref="B16:H17">
    <cfRule type="expression" dxfId="2" priority="33">
      <formula>$H16:$H26 &gt;= 3000000</formula>
    </cfRule>
  </conditionalFormatting>
  <conditionalFormatting sqref="B9:H11">
    <cfRule type="expression" dxfId="1" priority="40">
      <formula>$H9:$H22 &gt;= 3000000</formula>
    </cfRule>
  </conditionalFormatting>
  <conditionalFormatting sqref="B4:H7">
    <cfRule type="expression" dxfId="0" priority="41">
      <formula>$H4:$H19 &gt;= 3000000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예약인원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book</dc:creator>
  <cp:lastModifiedBy>book</cp:lastModifiedBy>
  <dcterms:created xsi:type="dcterms:W3CDTF">2023-02-21T06:11:08Z</dcterms:created>
  <dcterms:modified xsi:type="dcterms:W3CDTF">2023-02-21T07:23:08Z</dcterms:modified>
</cp:coreProperties>
</file>