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\Desktop\"/>
    </mc:Choice>
  </mc:AlternateContent>
  <xr:revisionPtr revIDLastSave="0" documentId="13_ncr:1_{95118F6D-D037-4B3F-97AD-FA6243EDEB73}" xr6:coauthVersionLast="47" xr6:coauthVersionMax="47" xr10:uidLastSave="{00000000-0000-0000-0000-000000000000}"/>
  <bookViews>
    <workbookView xWindow="2730" yWindow="0" windowWidth="21600" windowHeight="10560" activeTab="3" xr2:uid="{23406D39-521C-4E92-AA69-FACFBB490C28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제2작업!$A$14:$C$16</definedName>
    <definedName name="_xlnm.Extract" localSheetId="1">제2작업!$B$18:$E$18</definedName>
    <definedName name="항목">제1작업!$E$5:$E$12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3" l="1"/>
  <c r="F15" i="3"/>
  <c r="F10" i="3"/>
  <c r="F6" i="3"/>
  <c r="B16" i="3"/>
  <c r="B11" i="3"/>
  <c r="B18" i="3" s="1"/>
  <c r="B7" i="3"/>
  <c r="H11" i="2"/>
  <c r="J14" i="1"/>
  <c r="J13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<sst xmlns="http://schemas.openxmlformats.org/spreadsheetml/2006/main" count="128" uniqueCount="43">
  <si>
    <t>코드</t>
    <phoneticPr fontId="3" type="noConversion"/>
  </si>
  <si>
    <t>창업주</t>
    <phoneticPr fontId="3" type="noConversion"/>
  </si>
  <si>
    <t>창업일</t>
    <phoneticPr fontId="3" type="noConversion"/>
  </si>
  <si>
    <t>항목</t>
    <phoneticPr fontId="3" type="noConversion"/>
  </si>
  <si>
    <t>창업비용(원)</t>
    <phoneticPr fontId="3" type="noConversion"/>
  </si>
  <si>
    <t>인테리어
경비</t>
    <phoneticPr fontId="3" type="noConversion"/>
  </si>
  <si>
    <t>국산재료
사용비율</t>
    <phoneticPr fontId="3" type="noConversion"/>
  </si>
  <si>
    <t>지역</t>
    <phoneticPr fontId="3" type="noConversion"/>
  </si>
  <si>
    <t>비고</t>
    <phoneticPr fontId="3" type="noConversion"/>
  </si>
  <si>
    <t>K2661</t>
  </si>
  <si>
    <t>K2661</t>
    <phoneticPr fontId="3" type="noConversion"/>
  </si>
  <si>
    <t>K3968</t>
    <phoneticPr fontId="3" type="noConversion"/>
  </si>
  <si>
    <t>T1092</t>
    <phoneticPr fontId="3" type="noConversion"/>
  </si>
  <si>
    <t>K2154</t>
    <phoneticPr fontId="3" type="noConversion"/>
  </si>
  <si>
    <t>P1514</t>
    <phoneticPr fontId="3" type="noConversion"/>
  </si>
  <si>
    <t>P2603</t>
    <phoneticPr fontId="3" type="noConversion"/>
  </si>
  <si>
    <t>T1536</t>
    <phoneticPr fontId="3" type="noConversion"/>
  </si>
  <si>
    <t>K3843</t>
    <phoneticPr fontId="3" type="noConversion"/>
  </si>
  <si>
    <t>한사랑</t>
    <phoneticPr fontId="3" type="noConversion"/>
  </si>
  <si>
    <t>홍준표</t>
    <phoneticPr fontId="3" type="noConversion"/>
  </si>
  <si>
    <t>한예지</t>
    <phoneticPr fontId="3" type="noConversion"/>
  </si>
  <si>
    <t>이소영</t>
    <phoneticPr fontId="3" type="noConversion"/>
  </si>
  <si>
    <t>임유나</t>
    <phoneticPr fontId="3" type="noConversion"/>
  </si>
  <si>
    <t>조형준</t>
    <phoneticPr fontId="3" type="noConversion"/>
  </si>
  <si>
    <t>김유진</t>
    <phoneticPr fontId="3" type="noConversion"/>
  </si>
  <si>
    <t>임용균</t>
    <phoneticPr fontId="3" type="noConversion"/>
  </si>
  <si>
    <t>핫도그</t>
    <phoneticPr fontId="3" type="noConversion"/>
  </si>
  <si>
    <t>떡갈비</t>
    <phoneticPr fontId="3" type="noConversion"/>
  </si>
  <si>
    <t>떡볶이</t>
    <phoneticPr fontId="3" type="noConversion"/>
  </si>
  <si>
    <t>핫도그 창업 개수</t>
    <phoneticPr fontId="3" type="noConversion"/>
  </si>
  <si>
    <t>떡볶이 창업비용(원) 평균</t>
    <phoneticPr fontId="3" type="noConversion"/>
  </si>
  <si>
    <t>최대 인테리어 경비</t>
    <phoneticPr fontId="3" type="noConversion"/>
  </si>
  <si>
    <t>핫도그의 창업비용(원) 평균</t>
    <phoneticPr fontId="3" type="noConversion"/>
  </si>
  <si>
    <t>T</t>
    <phoneticPr fontId="3" type="noConversion"/>
  </si>
  <si>
    <t>&lt;=10000</t>
    <phoneticPr fontId="3" type="noConversion"/>
  </si>
  <si>
    <t>떡갈비 개수</t>
  </si>
  <si>
    <t>떡볶이 개수</t>
  </si>
  <si>
    <t>핫도그 개수</t>
  </si>
  <si>
    <t>전체 개수</t>
  </si>
  <si>
    <t>떡갈비 평균</t>
  </si>
  <si>
    <t>떡볶이 평균</t>
  </si>
  <si>
    <t>핫도그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</si>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</sst>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&quot;천원&quot;"/>
    <numFmt numFmtId="179" formatCode="0.0%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8"/>
      <name val="맑은 고딕"/>
      <family val="2"/>
      <charset val="129"/>
      <scheme val="minor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179" fontId="2" fillId="0" borderId="4" xfId="0" applyNumberFormat="1" applyFont="1" applyBorder="1" applyAlignment="1">
      <alignment horizontal="right" vertical="center"/>
    </xf>
    <xf numFmtId="179" fontId="2" fillId="0" borderId="2" xfId="0" applyNumberFormat="1" applyFont="1" applyBorder="1" applyAlignment="1">
      <alignment horizontal="right" vertical="center"/>
    </xf>
    <xf numFmtId="179" fontId="2" fillId="0" borderId="9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41" fontId="2" fillId="0" borderId="0" xfId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/>
    </xf>
    <xf numFmtId="179" fontId="2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1" fontId="0" fillId="0" borderId="2" xfId="1" applyFont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6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</font>
      <fill>
        <patternFill>
          <bgColor rgb="FF0070C0"/>
        </patternFill>
      </fill>
    </dxf>
    <dxf>
      <font>
        <b/>
        <i val="0"/>
      </font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핫도그 및 떡갈비의 창업비용 현황</a:t>
            </a:r>
            <a:endParaRPr lang="ko-KR" sz="2000" b="1"/>
          </a:p>
        </c:rich>
      </c:tx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인테리어 경비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(제1작업!$C$5:$C$7,제1작업!$C$11:$C$12)</c:f>
              <c:strCache>
                <c:ptCount val="5"/>
                <c:pt idx="0">
                  <c:v>한사랑</c:v>
                </c:pt>
                <c:pt idx="1">
                  <c:v>홍준표</c:v>
                </c:pt>
                <c:pt idx="2">
                  <c:v>한예지</c:v>
                </c:pt>
                <c:pt idx="3">
                  <c:v>조형준</c:v>
                </c:pt>
                <c:pt idx="4">
                  <c:v>김유진</c:v>
                </c:pt>
              </c:strCache>
            </c:strRef>
          </c:cat>
          <c:val>
            <c:numRef>
              <c:f>(제1작업!$G$5:$G$7,제1작업!$G$11:$G$12)</c:f>
              <c:numCache>
                <c:formatCode>#,##0"천원"</c:formatCode>
                <c:ptCount val="5"/>
                <c:pt idx="0">
                  <c:v>10000</c:v>
                </c:pt>
                <c:pt idx="1">
                  <c:v>15000</c:v>
                </c:pt>
                <c:pt idx="2">
                  <c:v>18000</c:v>
                </c:pt>
                <c:pt idx="3">
                  <c:v>19500</c:v>
                </c:pt>
                <c:pt idx="4">
                  <c:v>9500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A23-43E1-9D92-F2198BCEA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81375432"/>
        <c:axId val="481375760"/>
      </c:barChart>
      <c:lineChart>
        <c:grouping val="standard"/>
        <c:varyColors val="0"/>
        <c:ser>
          <c:idx val="0"/>
          <c:order val="0"/>
          <c:tx>
            <c:v>창업비용(원)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23-43E1-9D92-F2198BCEA5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(제1작업!$C$5:$C$7,제1작업!$C$11:$C$12)</c:f>
              <c:strCache>
                <c:ptCount val="5"/>
                <c:pt idx="0">
                  <c:v>한사랑</c:v>
                </c:pt>
                <c:pt idx="1">
                  <c:v>홍준표</c:v>
                </c:pt>
                <c:pt idx="2">
                  <c:v>한예지</c:v>
                </c:pt>
                <c:pt idx="3">
                  <c:v>조형준</c:v>
                </c:pt>
                <c:pt idx="4">
                  <c:v>김유진</c:v>
                </c:pt>
              </c:strCache>
            </c:strRef>
          </c:cat>
          <c:val>
            <c:numRef>
              <c:f>(제1작업!$F$5:$F$7,제1작업!$F$11:$F$12)</c:f>
              <c:numCache>
                <c:formatCode>_(* #,##0_);_(* \(#,##0\);_(* "-"_);_(@_)</c:formatCode>
                <c:ptCount val="5"/>
                <c:pt idx="0">
                  <c:v>45000000</c:v>
                </c:pt>
                <c:pt idx="1">
                  <c:v>50000000</c:v>
                </c:pt>
                <c:pt idx="2">
                  <c:v>60000000</c:v>
                </c:pt>
                <c:pt idx="3">
                  <c:v>62550000</c:v>
                </c:pt>
                <c:pt idx="4">
                  <c:v>40000000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23-43E1-9D92-F2198BCEA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3803680"/>
        <c:axId val="563799744"/>
      </c:lineChart>
      <c:catAx>
        <c:axId val="48137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81375760"/>
        <c:crosses val="autoZero"/>
        <c:auto val="1"/>
        <c:lblAlgn val="ctr"/>
        <c:lblOffset val="100"/>
        <c:noMultiLvlLbl val="0"/>
      </c:catAx>
      <c:valAx>
        <c:axId val="481375760"/>
        <c:scaling>
          <c:orientation val="minMax"/>
          <c:max val="25000"/>
          <c:min val="5000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prstDash val="dash"/>
              <a:round/>
            </a:ln>
            <a:effectLst/>
          </c:spPr>
        </c:majorGridlines>
        <c:numFmt formatCode="#,##0&quot;천원&quot;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481375432"/>
        <c:crosses val="autoZero"/>
        <c:crossBetween val="between"/>
        <c:majorUnit val="5000"/>
      </c:valAx>
      <c:valAx>
        <c:axId val="563799744"/>
        <c:scaling>
          <c:orientation val="minMax"/>
        </c:scaling>
        <c:delete val="0"/>
        <c:axPos val="r"/>
        <c:numFmt formatCode="_(* #,##0_);_(* \(#,##0\);_(* &quot;-&quot;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63803680"/>
        <c:crosses val="max"/>
        <c:crossBetween val="between"/>
      </c:valAx>
      <c:catAx>
        <c:axId val="56380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63799744"/>
        <c:auto val="1"/>
        <c:lblAlgn val="ctr"/>
        <c:lblOffset val="100"/>
        <c:noMultiLvlLbl val="0"/>
      </c:catAx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7065242-5D72-4465-AE7E-DA8F7C8DF48B}">
  <sheetPr/>
  <sheetViews>
    <sheetView tabSelected="1" zoomScale="6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0</xdr:row>
      <xdr:rowOff>95250</xdr:rowOff>
    </xdr:from>
    <xdr:to>
      <xdr:col>6</xdr:col>
      <xdr:colOff>533400</xdr:colOff>
      <xdr:row>2</xdr:row>
      <xdr:rowOff>152400</xdr:rowOff>
    </xdr:to>
    <xdr:sp macro="" textlink="">
      <xdr:nvSpPr>
        <xdr:cNvPr id="2" name="순서도: 화면 표시 1">
          <a:extLst>
            <a:ext uri="{FF2B5EF4-FFF2-40B4-BE49-F238E27FC236}">
              <a16:creationId xmlns:a16="http://schemas.microsoft.com/office/drawing/2014/main" id="{9C2B5BB3-2766-8D54-B4F3-E80C1E195B4C}"/>
            </a:ext>
          </a:extLst>
        </xdr:cNvPr>
        <xdr:cNvSpPr/>
      </xdr:nvSpPr>
      <xdr:spPr>
        <a:xfrm>
          <a:off x="142874" y="95250"/>
          <a:ext cx="4705351" cy="666750"/>
        </a:xfrm>
        <a:prstGeom prst="flowChartDisplay">
          <a:avLst/>
        </a:prstGeom>
        <a:solidFill>
          <a:srgbClr val="FFFF00"/>
        </a:solidFill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ysClr val="windowText" lastClr="000000"/>
              </a:solidFill>
              <a:latin typeface="굴림" panose="020B0600000101010101" pitchFamily="50" charset="-127"/>
              <a:ea typeface="굴림" panose="020B0600000101010101" pitchFamily="50" charset="-127"/>
            </a:rPr>
            <a:t>프랜차이즈 창업 현황</a:t>
          </a:r>
        </a:p>
      </xdr:txBody>
    </xdr:sp>
    <xdr:clientData/>
  </xdr:twoCellAnchor>
  <xdr:twoCellAnchor editAs="oneCell">
    <xdr:from>
      <xdr:col>6</xdr:col>
      <xdr:colOff>628650</xdr:colOff>
      <xdr:row>0</xdr:row>
      <xdr:rowOff>104775</xdr:rowOff>
    </xdr:from>
    <xdr:to>
      <xdr:col>9</xdr:col>
      <xdr:colOff>666750</xdr:colOff>
      <xdr:row>2</xdr:row>
      <xdr:rowOff>161925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EF93D29A-D96A-AAFF-BF77-CBC38EAC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04775"/>
          <a:ext cx="2476500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7935" cy="6087717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329457F-620F-BEB9-643C-35AD3E2475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0.43704</cdr:x>
      <cdr:y>0.11565</cdr:y>
    </cdr:from>
    <cdr:to>
      <cdr:x>0.57778</cdr:x>
      <cdr:y>0.17234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E61DEE21-402A-4FA1-2648-EB74D7B874BF}"/>
            </a:ext>
          </a:extLst>
        </cdr:cNvPr>
        <cdr:cNvSpPr/>
      </cdr:nvSpPr>
      <cdr:spPr>
        <a:xfrm xmlns:a="http://schemas.openxmlformats.org/drawingml/2006/main">
          <a:off x="4072283" y="704022"/>
          <a:ext cx="1311413" cy="345108"/>
        </a:xfrm>
        <a:prstGeom xmlns:a="http://schemas.openxmlformats.org/drawingml/2006/main" prst="wedgeRoundRectCallout">
          <a:avLst>
            <a:gd name="adj1" fmla="val 74956"/>
            <a:gd name="adj2" fmla="val -1500"/>
            <a:gd name="adj3" fmla="val 16667"/>
          </a:avLst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ysClr val="windowText" lastClr="000000"/>
              </a:solidFill>
            </a:rPr>
            <a:t>최대 창업비용</a:t>
          </a:r>
          <a:endParaRPr lang="ko-KR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70430-F07A-4A60-B2E3-D15164FAB1A9}">
  <dimension ref="A1:J18"/>
  <sheetViews>
    <sheetView workbookViewId="0">
      <selection activeCell="F11" activeCellId="4" sqref="G6 C5:C7 C11:C12 F5:G7 F11:G12"/>
    </sheetView>
  </sheetViews>
  <sheetFormatPr defaultRowHeight="16.5" x14ac:dyDescent="0.3"/>
  <cols>
    <col min="1" max="1" width="1.625" customWidth="1"/>
    <col min="2" max="2" width="9.25" customWidth="1"/>
    <col min="3" max="3" width="9.875" customWidth="1"/>
    <col min="4" max="4" width="12.875" customWidth="1"/>
    <col min="5" max="5" width="9.625" bestFit="1" customWidth="1"/>
    <col min="6" max="6" width="14" customWidth="1"/>
    <col min="7" max="7" width="13.875" customWidth="1"/>
    <col min="8" max="8" width="9.125" bestFit="1" customWidth="1"/>
    <col min="10" max="10" width="11" bestFit="1" customWidth="1"/>
    <col min="11" max="11" width="11.125" customWidth="1"/>
    <col min="12" max="12" width="5.375" customWidth="1"/>
  </cols>
  <sheetData>
    <row r="1" spans="1:10" ht="27" customHeight="1" x14ac:dyDescent="0.3">
      <c r="A1" s="1"/>
    </row>
    <row r="2" spans="1:10" ht="21" customHeight="1" x14ac:dyDescent="0.3"/>
    <row r="3" spans="1:10" ht="17.25" thickBot="1" x14ac:dyDescent="0.35">
      <c r="B3" s="2"/>
      <c r="C3" s="2"/>
      <c r="D3" s="2"/>
      <c r="E3" s="2"/>
      <c r="F3" s="2"/>
      <c r="G3" s="2"/>
      <c r="H3" s="2"/>
      <c r="I3" s="2"/>
      <c r="J3" s="2"/>
    </row>
    <row r="4" spans="1:10" ht="27.75" thickBot="1" x14ac:dyDescent="0.35">
      <c r="B4" s="6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8" t="s">
        <v>5</v>
      </c>
      <c r="H4" s="8" t="s">
        <v>6</v>
      </c>
      <c r="I4" s="7" t="s">
        <v>7</v>
      </c>
      <c r="J4" s="9" t="s">
        <v>8</v>
      </c>
    </row>
    <row r="5" spans="1:10" x14ac:dyDescent="0.3">
      <c r="B5" s="5" t="s">
        <v>10</v>
      </c>
      <c r="C5" s="10" t="s">
        <v>18</v>
      </c>
      <c r="D5" s="11">
        <v>43480</v>
      </c>
      <c r="E5" s="10" t="s">
        <v>26</v>
      </c>
      <c r="F5" s="12">
        <v>45000000</v>
      </c>
      <c r="G5" s="36">
        <v>10000</v>
      </c>
      <c r="H5" s="39">
        <v>0.95</v>
      </c>
      <c r="I5" s="10" t="str">
        <f t="shared" ref="I5:I12" si="0">CHOOSE(MID(B5:B12,2,1),"안산","부천","안양")</f>
        <v>부천</v>
      </c>
      <c r="J5" s="13">
        <f t="shared" ref="J5:J12" si="1">_xlfn.RANK.EQ(H5,$H$5:$H$12)</f>
        <v>1</v>
      </c>
    </row>
    <row r="6" spans="1:10" x14ac:dyDescent="0.3">
      <c r="B6" s="14" t="s">
        <v>11</v>
      </c>
      <c r="C6" s="4" t="s">
        <v>19</v>
      </c>
      <c r="D6" s="15">
        <v>43497</v>
      </c>
      <c r="E6" s="4" t="s">
        <v>27</v>
      </c>
      <c r="F6" s="16">
        <v>50000000</v>
      </c>
      <c r="G6" s="37">
        <v>15000</v>
      </c>
      <c r="H6" s="40">
        <v>0.8</v>
      </c>
      <c r="I6" s="4" t="str">
        <f t="shared" si="0"/>
        <v>안양</v>
      </c>
      <c r="J6" s="17">
        <f t="shared" si="1"/>
        <v>6</v>
      </c>
    </row>
    <row r="7" spans="1:10" x14ac:dyDescent="0.3">
      <c r="B7" s="14" t="s">
        <v>12</v>
      </c>
      <c r="C7" s="4" t="s">
        <v>20</v>
      </c>
      <c r="D7" s="15">
        <v>43475</v>
      </c>
      <c r="E7" s="4" t="s">
        <v>26</v>
      </c>
      <c r="F7" s="16">
        <v>60000000</v>
      </c>
      <c r="G7" s="37">
        <v>18000</v>
      </c>
      <c r="H7" s="40">
        <v>0.88500000000000001</v>
      </c>
      <c r="I7" s="4" t="str">
        <f t="shared" si="0"/>
        <v>안산</v>
      </c>
      <c r="J7" s="17">
        <f t="shared" si="1"/>
        <v>3</v>
      </c>
    </row>
    <row r="8" spans="1:10" x14ac:dyDescent="0.3">
      <c r="B8" s="14" t="s">
        <v>13</v>
      </c>
      <c r="C8" s="4" t="s">
        <v>21</v>
      </c>
      <c r="D8" s="15">
        <v>43480</v>
      </c>
      <c r="E8" s="4" t="s">
        <v>27</v>
      </c>
      <c r="F8" s="16">
        <v>55455500</v>
      </c>
      <c r="G8" s="37">
        <v>20000</v>
      </c>
      <c r="H8" s="40">
        <v>0.755</v>
      </c>
      <c r="I8" s="4" t="str">
        <f t="shared" si="0"/>
        <v>부천</v>
      </c>
      <c r="J8" s="17">
        <f t="shared" si="1"/>
        <v>7</v>
      </c>
    </row>
    <row r="9" spans="1:10" x14ac:dyDescent="0.3">
      <c r="B9" s="14" t="s">
        <v>14</v>
      </c>
      <c r="C9" s="4" t="s">
        <v>25</v>
      </c>
      <c r="D9" s="15">
        <v>43497</v>
      </c>
      <c r="E9" s="4" t="s">
        <v>28</v>
      </c>
      <c r="F9" s="16">
        <v>38500000</v>
      </c>
      <c r="G9" s="37">
        <v>8000</v>
      </c>
      <c r="H9" s="40">
        <v>0.7</v>
      </c>
      <c r="I9" s="4" t="str">
        <f t="shared" si="0"/>
        <v>안산</v>
      </c>
      <c r="J9" s="17">
        <f t="shared" si="1"/>
        <v>8</v>
      </c>
    </row>
    <row r="10" spans="1:10" x14ac:dyDescent="0.3">
      <c r="B10" s="14" t="s">
        <v>15</v>
      </c>
      <c r="C10" s="4" t="s">
        <v>22</v>
      </c>
      <c r="D10" s="15">
        <v>43501</v>
      </c>
      <c r="E10" s="4" t="s">
        <v>28</v>
      </c>
      <c r="F10" s="16">
        <v>45500000</v>
      </c>
      <c r="G10" s="37">
        <v>12000</v>
      </c>
      <c r="H10" s="40">
        <v>0.85</v>
      </c>
      <c r="I10" s="4" t="str">
        <f t="shared" si="0"/>
        <v>부천</v>
      </c>
      <c r="J10" s="17">
        <f t="shared" si="1"/>
        <v>4</v>
      </c>
    </row>
    <row r="11" spans="1:10" x14ac:dyDescent="0.3">
      <c r="B11" s="14" t="s">
        <v>16</v>
      </c>
      <c r="C11" s="4" t="s">
        <v>23</v>
      </c>
      <c r="D11" s="15">
        <v>43482</v>
      </c>
      <c r="E11" s="4" t="s">
        <v>27</v>
      </c>
      <c r="F11" s="16">
        <v>62550000</v>
      </c>
      <c r="G11" s="37">
        <v>19500</v>
      </c>
      <c r="H11" s="40">
        <v>0.82499999999999996</v>
      </c>
      <c r="I11" s="4" t="str">
        <f t="shared" si="0"/>
        <v>안산</v>
      </c>
      <c r="J11" s="17">
        <f t="shared" si="1"/>
        <v>5</v>
      </c>
    </row>
    <row r="12" spans="1:10" ht="17.25" thickBot="1" x14ac:dyDescent="0.35">
      <c r="B12" s="18" t="s">
        <v>17</v>
      </c>
      <c r="C12" s="19" t="s">
        <v>24</v>
      </c>
      <c r="D12" s="20">
        <v>43497</v>
      </c>
      <c r="E12" s="19" t="s">
        <v>26</v>
      </c>
      <c r="F12" s="21">
        <v>40000000</v>
      </c>
      <c r="G12" s="38">
        <v>9500</v>
      </c>
      <c r="H12" s="41">
        <v>0.92500000000000004</v>
      </c>
      <c r="I12" s="19" t="str">
        <f t="shared" si="0"/>
        <v>안양</v>
      </c>
      <c r="J12" s="22">
        <f t="shared" si="1"/>
        <v>2</v>
      </c>
    </row>
    <row r="13" spans="1:10" ht="25.5" customHeight="1" x14ac:dyDescent="0.3">
      <c r="B13" s="23" t="s">
        <v>29</v>
      </c>
      <c r="C13" s="24"/>
      <c r="D13" s="25"/>
      <c r="E13" s="26" t="str">
        <f>DCOUNTA(E4:E12,1,E4:E5)&amp;"개"</f>
        <v>3개</v>
      </c>
      <c r="F13" s="27"/>
      <c r="G13" s="28" t="s">
        <v>31</v>
      </c>
      <c r="H13" s="24"/>
      <c r="I13" s="25"/>
      <c r="J13" s="29">
        <f>MAX(G5:G12)</f>
        <v>20000</v>
      </c>
    </row>
    <row r="14" spans="1:10" ht="30" customHeight="1" thickBot="1" x14ac:dyDescent="0.35">
      <c r="B14" s="30" t="s">
        <v>30</v>
      </c>
      <c r="C14" s="31"/>
      <c r="D14" s="32"/>
      <c r="E14" s="19">
        <f>SUMIF(항목,E9,F5:F12)/COUNTIF(항목,E9)</f>
        <v>42000000</v>
      </c>
      <c r="F14" s="33"/>
      <c r="G14" s="34" t="s">
        <v>0</v>
      </c>
      <c r="H14" s="19" t="s">
        <v>9</v>
      </c>
      <c r="I14" s="35" t="s">
        <v>5</v>
      </c>
      <c r="J14" s="22">
        <f>VLOOKUP(H14,B5:G12,6,FALSE)</f>
        <v>10000</v>
      </c>
    </row>
    <row r="17" ht="20.25" customHeight="1" x14ac:dyDescent="0.3"/>
    <row r="18" ht="31.5" customHeight="1" x14ac:dyDescent="0.3"/>
  </sheetData>
  <mergeCells count="4">
    <mergeCell ref="G13:I13"/>
    <mergeCell ref="B14:D14"/>
    <mergeCell ref="B13:D13"/>
    <mergeCell ref="F13:F14"/>
  </mergeCells>
  <phoneticPr fontId="3" type="noConversion"/>
  <conditionalFormatting sqref="B5:J12">
    <cfRule type="expression" dxfId="3" priority="1">
      <formula>$F5&gt;=60000000</formula>
    </cfRule>
  </conditionalFormatting>
  <dataValidations count="1">
    <dataValidation type="list" allowBlank="1" showInputMessage="1" showErrorMessage="1" sqref="H14" xr:uid="{038273F3-5E4B-4F74-99A4-693C4B6A1307}">
      <formula1>$B$5:$B$12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ADADC-5522-4BF0-89CD-BA25CE8E0E9C}">
  <dimension ref="A1:H23"/>
  <sheetViews>
    <sheetView workbookViewId="0">
      <selection activeCell="F15" sqref="F15"/>
    </sheetView>
  </sheetViews>
  <sheetFormatPr defaultRowHeight="16.5" x14ac:dyDescent="0.3"/>
  <cols>
    <col min="1" max="1" width="1.625" customWidth="1"/>
    <col min="4" max="4" width="14.375" customWidth="1"/>
    <col min="5" max="5" width="11.5" customWidth="1"/>
    <col min="6" max="6" width="22.625" customWidth="1"/>
    <col min="7" max="7" width="13.25" customWidth="1"/>
    <col min="8" max="8" width="11.875" bestFit="1" customWidth="1"/>
  </cols>
  <sheetData>
    <row r="1" spans="1:8" x14ac:dyDescent="0.3">
      <c r="A1" s="1"/>
    </row>
    <row r="2" spans="1:8" ht="27" x14ac:dyDescent="0.3">
      <c r="B2" s="50" t="s">
        <v>0</v>
      </c>
      <c r="C2" s="50" t="s">
        <v>1</v>
      </c>
      <c r="D2" s="50" t="s">
        <v>2</v>
      </c>
      <c r="E2" s="50" t="s">
        <v>3</v>
      </c>
      <c r="F2" s="50" t="s">
        <v>4</v>
      </c>
      <c r="G2" s="51" t="s">
        <v>5</v>
      </c>
      <c r="H2" s="51" t="s">
        <v>6</v>
      </c>
    </row>
    <row r="3" spans="1:8" x14ac:dyDescent="0.3">
      <c r="B3" s="4" t="s">
        <v>10</v>
      </c>
      <c r="C3" s="4" t="s">
        <v>18</v>
      </c>
      <c r="D3" s="15">
        <v>43480</v>
      </c>
      <c r="E3" s="4" t="s">
        <v>26</v>
      </c>
      <c r="F3" s="16">
        <v>45000000</v>
      </c>
      <c r="G3" s="37">
        <v>10000</v>
      </c>
      <c r="H3" s="40">
        <v>0.95</v>
      </c>
    </row>
    <row r="4" spans="1:8" x14ac:dyDescent="0.3">
      <c r="B4" s="4" t="s">
        <v>11</v>
      </c>
      <c r="C4" s="4" t="s">
        <v>19</v>
      </c>
      <c r="D4" s="15">
        <v>43497</v>
      </c>
      <c r="E4" s="4" t="s">
        <v>27</v>
      </c>
      <c r="F4" s="16">
        <v>50000000</v>
      </c>
      <c r="G4" s="37">
        <v>15000</v>
      </c>
      <c r="H4" s="40">
        <v>0.8</v>
      </c>
    </row>
    <row r="5" spans="1:8" x14ac:dyDescent="0.3">
      <c r="B5" s="4" t="s">
        <v>12</v>
      </c>
      <c r="C5" s="4" t="s">
        <v>20</v>
      </c>
      <c r="D5" s="15">
        <v>43475</v>
      </c>
      <c r="E5" s="4" t="s">
        <v>26</v>
      </c>
      <c r="F5" s="16">
        <v>60000000</v>
      </c>
      <c r="G5" s="37">
        <v>18000</v>
      </c>
      <c r="H5" s="40">
        <v>0.88500000000000001</v>
      </c>
    </row>
    <row r="6" spans="1:8" x14ac:dyDescent="0.3">
      <c r="B6" s="4" t="s">
        <v>13</v>
      </c>
      <c r="C6" s="4" t="s">
        <v>21</v>
      </c>
      <c r="D6" s="15">
        <v>43480</v>
      </c>
      <c r="E6" s="4" t="s">
        <v>27</v>
      </c>
      <c r="F6" s="16">
        <v>55455500</v>
      </c>
      <c r="G6" s="37">
        <v>20000</v>
      </c>
      <c r="H6" s="40">
        <v>0.755</v>
      </c>
    </row>
    <row r="7" spans="1:8" x14ac:dyDescent="0.3">
      <c r="B7" s="4" t="s">
        <v>14</v>
      </c>
      <c r="C7" s="4" t="s">
        <v>25</v>
      </c>
      <c r="D7" s="15">
        <v>43497</v>
      </c>
      <c r="E7" s="4" t="s">
        <v>28</v>
      </c>
      <c r="F7" s="16">
        <v>38500000</v>
      </c>
      <c r="G7" s="37">
        <v>8000</v>
      </c>
      <c r="H7" s="40">
        <v>0.7</v>
      </c>
    </row>
    <row r="8" spans="1:8" x14ac:dyDescent="0.3">
      <c r="B8" s="4" t="s">
        <v>15</v>
      </c>
      <c r="C8" s="4" t="s">
        <v>22</v>
      </c>
      <c r="D8" s="15">
        <v>43501</v>
      </c>
      <c r="E8" s="4" t="s">
        <v>28</v>
      </c>
      <c r="F8" s="16">
        <v>45500000</v>
      </c>
      <c r="G8" s="37">
        <v>12000</v>
      </c>
      <c r="H8" s="40">
        <v>0.85</v>
      </c>
    </row>
    <row r="9" spans="1:8" x14ac:dyDescent="0.3">
      <c r="B9" s="4" t="s">
        <v>16</v>
      </c>
      <c r="C9" s="4" t="s">
        <v>23</v>
      </c>
      <c r="D9" s="15">
        <v>43482</v>
      </c>
      <c r="E9" s="4" t="s">
        <v>27</v>
      </c>
      <c r="F9" s="16">
        <v>62550000</v>
      </c>
      <c r="G9" s="37">
        <v>19500</v>
      </c>
      <c r="H9" s="40">
        <v>0.82499999999999996</v>
      </c>
    </row>
    <row r="10" spans="1:8" x14ac:dyDescent="0.3">
      <c r="B10" s="4" t="s">
        <v>17</v>
      </c>
      <c r="C10" s="4" t="s">
        <v>24</v>
      </c>
      <c r="D10" s="15">
        <v>43497</v>
      </c>
      <c r="E10" s="4" t="s">
        <v>26</v>
      </c>
      <c r="F10" s="16">
        <v>40000000</v>
      </c>
      <c r="G10" s="37">
        <v>9500</v>
      </c>
      <c r="H10" s="40">
        <v>0.92500000000000004</v>
      </c>
    </row>
    <row r="11" spans="1:8" x14ac:dyDescent="0.3">
      <c r="B11" s="48" t="s">
        <v>32</v>
      </c>
      <c r="C11" s="48"/>
      <c r="D11" s="48"/>
      <c r="E11" s="48"/>
      <c r="F11" s="48"/>
      <c r="G11" s="48"/>
      <c r="H11" s="49">
        <f>DAVERAGE(E3:F10,2,E3:F10)</f>
        <v>50286500</v>
      </c>
    </row>
    <row r="13" spans="1:8" ht="17.25" thickBot="1" x14ac:dyDescent="0.35"/>
    <row r="14" spans="1:8" ht="27" x14ac:dyDescent="0.3">
      <c r="B14" s="6" t="s">
        <v>0</v>
      </c>
      <c r="C14" s="8" t="s">
        <v>5</v>
      </c>
    </row>
    <row r="15" spans="1:8" x14ac:dyDescent="0.3">
      <c r="B15" t="s">
        <v>33</v>
      </c>
    </row>
    <row r="16" spans="1:8" x14ac:dyDescent="0.3">
      <c r="C16" t="s">
        <v>34</v>
      </c>
    </row>
    <row r="17" spans="2:5" ht="17.25" thickBot="1" x14ac:dyDescent="0.35"/>
    <row r="18" spans="2:5" ht="27.75" thickBot="1" x14ac:dyDescent="0.35">
      <c r="B18" s="6" t="s">
        <v>0</v>
      </c>
      <c r="C18" s="7" t="s">
        <v>3</v>
      </c>
      <c r="D18" s="7" t="s">
        <v>4</v>
      </c>
      <c r="E18" s="8" t="s">
        <v>5</v>
      </c>
    </row>
    <row r="19" spans="2:5" x14ac:dyDescent="0.3">
      <c r="B19" s="5" t="s">
        <v>10</v>
      </c>
      <c r="C19" s="10" t="s">
        <v>26</v>
      </c>
      <c r="D19" s="12">
        <v>45000000</v>
      </c>
      <c r="E19" s="36">
        <v>10000</v>
      </c>
    </row>
    <row r="20" spans="2:5" x14ac:dyDescent="0.3">
      <c r="B20" s="14" t="s">
        <v>12</v>
      </c>
      <c r="C20" s="4" t="s">
        <v>26</v>
      </c>
      <c r="D20" s="16">
        <v>60000000</v>
      </c>
      <c r="E20" s="37">
        <v>18000</v>
      </c>
    </row>
    <row r="21" spans="2:5" x14ac:dyDescent="0.3">
      <c r="B21" s="14" t="s">
        <v>14</v>
      </c>
      <c r="C21" s="4" t="s">
        <v>28</v>
      </c>
      <c r="D21" s="16">
        <v>38500000</v>
      </c>
      <c r="E21" s="37">
        <v>8000</v>
      </c>
    </row>
    <row r="22" spans="2:5" x14ac:dyDescent="0.3">
      <c r="B22" s="14" t="s">
        <v>16</v>
      </c>
      <c r="C22" s="4" t="s">
        <v>27</v>
      </c>
      <c r="D22" s="16">
        <v>62550000</v>
      </c>
      <c r="E22" s="37">
        <v>19500</v>
      </c>
    </row>
    <row r="23" spans="2:5" ht="17.25" thickBot="1" x14ac:dyDescent="0.35">
      <c r="B23" s="18" t="s">
        <v>17</v>
      </c>
      <c r="C23" s="19" t="s">
        <v>26</v>
      </c>
      <c r="D23" s="21">
        <v>40000000</v>
      </c>
      <c r="E23" s="38">
        <v>9500</v>
      </c>
    </row>
  </sheetData>
  <mergeCells count="1">
    <mergeCell ref="B11:G11"/>
  </mergeCells>
  <phoneticPr fontId="3" type="noConversion"/>
  <conditionalFormatting sqref="B3:H10">
    <cfRule type="expression" dxfId="2" priority="1">
      <formula>$F3&gt;=60000000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5B403-8DF0-42BC-A873-72DC90F5DAA0}">
  <dimension ref="A1:H18"/>
  <sheetViews>
    <sheetView workbookViewId="0">
      <selection activeCell="M8" sqref="M8"/>
    </sheetView>
  </sheetViews>
  <sheetFormatPr defaultRowHeight="16.5" x14ac:dyDescent="0.3"/>
  <cols>
    <col min="1" max="1" width="1.625" customWidth="1"/>
    <col min="4" max="4" width="12.75" customWidth="1"/>
    <col min="5" max="5" width="13.5" customWidth="1"/>
    <col min="6" max="6" width="16.125" customWidth="1"/>
    <col min="7" max="7" width="14" customWidth="1"/>
  </cols>
  <sheetData>
    <row r="1" spans="1:8" ht="17.25" thickBot="1" x14ac:dyDescent="0.35">
      <c r="A1" s="1"/>
    </row>
    <row r="2" spans="1:8" ht="27.75" thickBot="1" x14ac:dyDescent="0.35">
      <c r="B2" s="6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8" t="s">
        <v>5</v>
      </c>
      <c r="H2" s="8" t="s">
        <v>6</v>
      </c>
    </row>
    <row r="3" spans="1:8" x14ac:dyDescent="0.3">
      <c r="B3" s="5" t="s">
        <v>11</v>
      </c>
      <c r="C3" s="10" t="s">
        <v>19</v>
      </c>
      <c r="D3" s="11">
        <v>43497</v>
      </c>
      <c r="E3" s="10" t="s">
        <v>27</v>
      </c>
      <c r="F3" s="12">
        <v>50000000</v>
      </c>
      <c r="G3" s="36">
        <v>15000</v>
      </c>
      <c r="H3" s="39">
        <v>0.8</v>
      </c>
    </row>
    <row r="4" spans="1:8" x14ac:dyDescent="0.3">
      <c r="B4" s="14" t="s">
        <v>13</v>
      </c>
      <c r="C4" s="4" t="s">
        <v>21</v>
      </c>
      <c r="D4" s="15">
        <v>43480</v>
      </c>
      <c r="E4" s="4" t="s">
        <v>27</v>
      </c>
      <c r="F4" s="16">
        <v>55455500</v>
      </c>
      <c r="G4" s="37">
        <v>20000</v>
      </c>
      <c r="H4" s="40">
        <v>0.755</v>
      </c>
    </row>
    <row r="5" spans="1:8" x14ac:dyDescent="0.3">
      <c r="B5" s="14" t="s">
        <v>16</v>
      </c>
      <c r="C5" s="4" t="s">
        <v>23</v>
      </c>
      <c r="D5" s="15">
        <v>43482</v>
      </c>
      <c r="E5" s="4" t="s">
        <v>27</v>
      </c>
      <c r="F5" s="16">
        <v>62550000</v>
      </c>
      <c r="G5" s="37">
        <v>19500</v>
      </c>
      <c r="H5" s="40">
        <v>0.82499999999999996</v>
      </c>
    </row>
    <row r="6" spans="1:8" x14ac:dyDescent="0.3">
      <c r="B6" s="14"/>
      <c r="C6" s="4"/>
      <c r="D6" s="15"/>
      <c r="E6" s="42" t="s">
        <v>39</v>
      </c>
      <c r="F6" s="16">
        <f>SUBTOTAL(1,F3:F5)</f>
        <v>56001833.333333336</v>
      </c>
      <c r="G6" s="37"/>
      <c r="H6" s="40"/>
    </row>
    <row r="7" spans="1:8" x14ac:dyDescent="0.3">
      <c r="B7" s="14">
        <f>SUBTOTAL(3,B3:B5)</f>
        <v>3</v>
      </c>
      <c r="C7" s="4"/>
      <c r="D7" s="15"/>
      <c r="E7" s="42" t="s">
        <v>35</v>
      </c>
      <c r="F7" s="16"/>
      <c r="G7" s="37"/>
      <c r="H7" s="40"/>
    </row>
    <row r="8" spans="1:8" x14ac:dyDescent="0.3">
      <c r="B8" s="14" t="s">
        <v>14</v>
      </c>
      <c r="C8" s="4" t="s">
        <v>25</v>
      </c>
      <c r="D8" s="15">
        <v>43497</v>
      </c>
      <c r="E8" s="4" t="s">
        <v>28</v>
      </c>
      <c r="F8" s="16">
        <v>38500000</v>
      </c>
      <c r="G8" s="37">
        <v>8000</v>
      </c>
      <c r="H8" s="40">
        <v>0.7</v>
      </c>
    </row>
    <row r="9" spans="1:8" x14ac:dyDescent="0.3">
      <c r="B9" s="14" t="s">
        <v>15</v>
      </c>
      <c r="C9" s="4" t="s">
        <v>22</v>
      </c>
      <c r="D9" s="15">
        <v>43501</v>
      </c>
      <c r="E9" s="4" t="s">
        <v>28</v>
      </c>
      <c r="F9" s="16">
        <v>45500000</v>
      </c>
      <c r="G9" s="37">
        <v>12000</v>
      </c>
      <c r="H9" s="40">
        <v>0.85</v>
      </c>
    </row>
    <row r="10" spans="1:8" x14ac:dyDescent="0.3">
      <c r="B10" s="14"/>
      <c r="C10" s="4"/>
      <c r="D10" s="15"/>
      <c r="E10" s="42" t="s">
        <v>40</v>
      </c>
      <c r="F10" s="16">
        <f>SUBTOTAL(1,F8:F9)</f>
        <v>42000000</v>
      </c>
      <c r="G10" s="37"/>
      <c r="H10" s="40"/>
    </row>
    <row r="11" spans="1:8" x14ac:dyDescent="0.3">
      <c r="B11" s="14">
        <f>SUBTOTAL(3,B8:B9)</f>
        <v>2</v>
      </c>
      <c r="C11" s="4"/>
      <c r="D11" s="15"/>
      <c r="E11" s="42" t="s">
        <v>36</v>
      </c>
      <c r="F11" s="16"/>
      <c r="G11" s="37"/>
      <c r="H11" s="40"/>
    </row>
    <row r="12" spans="1:8" x14ac:dyDescent="0.3">
      <c r="B12" s="14" t="s">
        <v>10</v>
      </c>
      <c r="C12" s="4" t="s">
        <v>18</v>
      </c>
      <c r="D12" s="15">
        <v>43480</v>
      </c>
      <c r="E12" s="4" t="s">
        <v>26</v>
      </c>
      <c r="F12" s="16">
        <v>45000000</v>
      </c>
      <c r="G12" s="37">
        <v>10000</v>
      </c>
      <c r="H12" s="40">
        <v>0.95</v>
      </c>
    </row>
    <row r="13" spans="1:8" x14ac:dyDescent="0.3">
      <c r="B13" s="14" t="s">
        <v>12</v>
      </c>
      <c r="C13" s="4" t="s">
        <v>20</v>
      </c>
      <c r="D13" s="15">
        <v>43475</v>
      </c>
      <c r="E13" s="4" t="s">
        <v>26</v>
      </c>
      <c r="F13" s="16">
        <v>60000000</v>
      </c>
      <c r="G13" s="37">
        <v>18000</v>
      </c>
      <c r="H13" s="40">
        <v>0.88500000000000001</v>
      </c>
    </row>
    <row r="14" spans="1:8" ht="17.25" thickBot="1" x14ac:dyDescent="0.35">
      <c r="B14" s="18" t="s">
        <v>17</v>
      </c>
      <c r="C14" s="19" t="s">
        <v>24</v>
      </c>
      <c r="D14" s="20">
        <v>43497</v>
      </c>
      <c r="E14" s="19" t="s">
        <v>26</v>
      </c>
      <c r="F14" s="21">
        <v>40000000</v>
      </c>
      <c r="G14" s="38">
        <v>9500</v>
      </c>
      <c r="H14" s="41">
        <v>0.92500000000000004</v>
      </c>
    </row>
    <row r="15" spans="1:8" x14ac:dyDescent="0.3">
      <c r="B15" s="3"/>
      <c r="C15" s="3"/>
      <c r="D15" s="43"/>
      <c r="E15" s="47" t="s">
        <v>41</v>
      </c>
      <c r="F15" s="44">
        <f>SUBTOTAL(1,F12:F14)</f>
        <v>48333333.333333336</v>
      </c>
      <c r="G15" s="45"/>
      <c r="H15" s="46"/>
    </row>
    <row r="16" spans="1:8" x14ac:dyDescent="0.3">
      <c r="B16" s="3">
        <f>SUBTOTAL(3,B12:B14)</f>
        <v>3</v>
      </c>
      <c r="C16" s="3"/>
      <c r="D16" s="43"/>
      <c r="E16" s="47" t="s">
        <v>37</v>
      </c>
      <c r="F16" s="44"/>
      <c r="G16" s="45"/>
      <c r="H16" s="46"/>
    </row>
    <row r="17" spans="2:8" x14ac:dyDescent="0.3">
      <c r="B17" s="3"/>
      <c r="C17" s="3"/>
      <c r="D17" s="43"/>
      <c r="E17" s="47" t="s">
        <v>42</v>
      </c>
      <c r="F17" s="44">
        <f>SUBTOTAL(1,F3:F14)</f>
        <v>49625687.5</v>
      </c>
      <c r="G17" s="45"/>
      <c r="H17" s="46"/>
    </row>
    <row r="18" spans="2:8" x14ac:dyDescent="0.3">
      <c r="B18" s="3">
        <f>SUBTOTAL(3,B3:B14)</f>
        <v>8</v>
      </c>
      <c r="C18" s="3"/>
      <c r="D18" s="43"/>
      <c r="E18" s="47" t="s">
        <v>38</v>
      </c>
      <c r="F18" s="44"/>
      <c r="G18" s="45"/>
      <c r="H18" s="46"/>
    </row>
  </sheetData>
  <sortState xmlns:xlrd2="http://schemas.microsoft.com/office/spreadsheetml/2017/richdata2" ref="B3:H14">
    <sortCondition ref="E3:E14"/>
  </sortState>
  <phoneticPr fontId="3" type="noConversion"/>
  <conditionalFormatting sqref="B3:H18">
    <cfRule type="expression" dxfId="0" priority="1">
      <formula>$F3&gt;=60000000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항목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dcterms:created xsi:type="dcterms:W3CDTF">2022-12-05T08:38:46Z</dcterms:created>
  <dcterms:modified xsi:type="dcterms:W3CDTF">2022-12-05T10:30:40Z</dcterms:modified>
</cp:coreProperties>
</file>