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gchong2\Desktop\사무실기\2022 모의고사\9회\1\"/>
    </mc:Choice>
  </mc:AlternateContent>
  <xr:revisionPtr revIDLastSave="0" documentId="13_ncr:1_{DA34AAE2-2250-4B5E-AECA-BF68D04D73A0}" xr6:coauthVersionLast="47" xr6:coauthVersionMax="47" xr10:uidLastSave="{00000000-0000-0000-0000-000000000000}"/>
  <bookViews>
    <workbookView xWindow="10230" yWindow="285" windowWidth="18195" windowHeight="15165" xr2:uid="{7D816BF6-E86E-479B-869F-C36D6FD652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1" l="1"/>
  <c r="J27" i="1"/>
  <c r="K27" i="1"/>
  <c r="I27" i="1"/>
  <c r="J26" i="1"/>
  <c r="I26" i="1"/>
  <c r="J25" i="1"/>
  <c r="K25" i="1"/>
  <c r="I25" i="1"/>
  <c r="J24" i="1"/>
  <c r="K24" i="1"/>
  <c r="I24" i="1"/>
  <c r="G24" i="1" a="1"/>
  <c r="G24" i="1" s="1"/>
  <c r="L21" i="1"/>
  <c r="J21" i="1"/>
  <c r="K21" i="1" s="1"/>
  <c r="J14" i="1"/>
  <c r="K14" i="1" s="1"/>
  <c r="J8" i="1"/>
  <c r="K8" i="1" s="1"/>
  <c r="J7" i="1"/>
  <c r="K7" i="1" s="1"/>
  <c r="J4" i="1"/>
  <c r="K4" i="1" s="1"/>
  <c r="J15" i="1"/>
  <c r="K15" i="1" s="1"/>
  <c r="J20" i="1"/>
  <c r="K20" i="1" s="1"/>
  <c r="J6" i="1"/>
  <c r="K6" i="1" s="1"/>
  <c r="J17" i="1"/>
  <c r="K17" i="1" s="1"/>
  <c r="J9" i="1"/>
  <c r="K9" i="1" s="1"/>
  <c r="J22" i="1"/>
  <c r="K22" i="1" s="1"/>
  <c r="J23" i="1"/>
  <c r="K23" i="1" s="1"/>
  <c r="K28" i="1" s="1" a="1"/>
  <c r="K28" i="1" s="1"/>
  <c r="J11" i="1"/>
  <c r="K11" i="1" s="1"/>
  <c r="J10" i="1"/>
  <c r="K10" i="1" s="1"/>
  <c r="J5" i="1"/>
  <c r="K5" i="1" s="1"/>
  <c r="J12" i="1"/>
  <c r="K12" i="1" s="1"/>
  <c r="J19" i="1"/>
  <c r="K19" i="1" s="1"/>
  <c r="J16" i="1"/>
  <c r="K16" i="1" s="1"/>
  <c r="J18" i="1"/>
  <c r="K18" i="1" s="1"/>
  <c r="J13" i="1"/>
  <c r="K13" i="1" s="1"/>
  <c r="H21" i="1"/>
  <c r="H14" i="1"/>
  <c r="H8" i="1"/>
  <c r="H7" i="1"/>
  <c r="H4" i="1"/>
  <c r="H15" i="1"/>
  <c r="H20" i="1"/>
  <c r="H6" i="1"/>
  <c r="H17" i="1"/>
  <c r="H9" i="1"/>
  <c r="H22" i="1"/>
  <c r="H23" i="1"/>
  <c r="H11" i="1"/>
  <c r="H10" i="1"/>
  <c r="H5" i="1"/>
  <c r="H12" i="1"/>
  <c r="H19" i="1"/>
  <c r="H16" i="1"/>
  <c r="H18" i="1"/>
  <c r="H13" i="1"/>
  <c r="G21" i="1"/>
  <c r="G14" i="1"/>
  <c r="L14" i="1" s="1"/>
  <c r="G8" i="1"/>
  <c r="G7" i="1"/>
  <c r="L7" i="1" s="1"/>
  <c r="G4" i="1"/>
  <c r="L4" i="1" s="1"/>
  <c r="G15" i="1"/>
  <c r="L15" i="1" s="1"/>
  <c r="G20" i="1"/>
  <c r="L20" i="1" s="1"/>
  <c r="G6" i="1"/>
  <c r="L6" i="1" s="1"/>
  <c r="G17" i="1"/>
  <c r="L17" i="1" s="1"/>
  <c r="G9" i="1"/>
  <c r="L9" i="1" s="1"/>
  <c r="G22" i="1"/>
  <c r="L22" i="1" s="1"/>
  <c r="G23" i="1"/>
  <c r="L23" i="1" s="1"/>
  <c r="G11" i="1"/>
  <c r="L11" i="1" s="1"/>
  <c r="G10" i="1"/>
  <c r="L10" i="1" s="1"/>
  <c r="G5" i="1"/>
  <c r="L5" i="1" s="1"/>
  <c r="G12" i="1"/>
  <c r="L12" i="1" s="1"/>
  <c r="G19" i="1"/>
  <c r="L19" i="1" s="1"/>
  <c r="G16" i="1"/>
  <c r="L16" i="1" s="1"/>
  <c r="G18" i="1"/>
  <c r="L18" i="1" s="1"/>
  <c r="G13" i="1"/>
  <c r="L13" i="1" s="1"/>
  <c r="K26" i="1" l="1"/>
  <c r="G26" i="1"/>
  <c r="G2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<sst xmlns="http://schemas.openxmlformats.org/spreadsheetml/2006/main" count="21" uniqueCount="21">
  <si>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>차량번호</t>
    <phoneticPr fontId="2" type="noConversion"/>
  </si>
  <si>
    <t>배기량</t>
    <phoneticPr fontId="2" type="noConversion"/>
  </si>
  <si>
    <t>주유량</t>
    <phoneticPr fontId="2" type="noConversion"/>
  </si>
  <si>
    <t>연료단가</t>
    <phoneticPr fontId="2" type="noConversion"/>
  </si>
  <si>
    <t>주행거리</t>
    <phoneticPr fontId="2" type="noConversion"/>
  </si>
  <si>
    <t>수리비</t>
    <phoneticPr fontId="2" type="noConversion"/>
  </si>
  <si>
    <t>보험료</t>
    <phoneticPr fontId="2" type="noConversion"/>
  </si>
  <si>
    <t>연비</t>
    <phoneticPr fontId="2" type="noConversion"/>
  </si>
  <si>
    <t>구분</t>
    <phoneticPr fontId="2" type="noConversion"/>
  </si>
  <si>
    <t>운행시 차량 유지비 계산</t>
    <phoneticPr fontId="2" type="noConversion"/>
  </si>
  <si>
    <t>연비 분포</t>
    <phoneticPr fontId="2" type="noConversion"/>
  </si>
  <si>
    <t>승용차</t>
    <phoneticPr fontId="2" type="noConversion"/>
  </si>
  <si>
    <t>승합차</t>
    <phoneticPr fontId="2" type="noConversion"/>
  </si>
  <si>
    <t>화물차</t>
    <phoneticPr fontId="2" type="noConversion"/>
  </si>
  <si>
    <t>연료비</t>
    <phoneticPr fontId="2" type="noConversion"/>
  </si>
  <si>
    <t>유지비</t>
    <phoneticPr fontId="2" type="noConversion"/>
  </si>
  <si>
    <t>평가</t>
    <phoneticPr fontId="2" type="noConversion"/>
  </si>
  <si>
    <t>평가가 '최우수'이거나 '우수'인 유지비의 합계</t>
    <phoneticPr fontId="2" type="noConversion"/>
  </si>
  <si>
    <t>차량번호가 3으로 시작하고 평가가 '우수'인 합계</t>
    <phoneticPr fontId="2" type="noConversion"/>
  </si>
  <si>
    <t>=SUMPRODUCT(ISNUMBER(FIND("최우수",L4:L23))+ISNUMBER(FIND("우수",L4:L23)),K4:K23)</t>
    <phoneticPr fontId="2" type="noConversion"/>
  </si>
  <si>
    <t>=IF(G8&gt;=6,"최우수",IF(G8&gt;=4,"우수","불량"))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</si>
</sst>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0" fillId="0" borderId="1" xfId="0" applyNumberFormat="1" applyBorder="1">
      <alignment vertical="center"/>
    </xf>
    <xf numFmtId="0" fontId="0" fillId="0" borderId="5" xfId="0" quotePrefix="1" applyBorder="1" applyAlignment="1">
      <alignment horizontal="center" vertical="center"/>
    </xf>
    <xf numFmtId="42" fontId="0" fillId="0" borderId="1" xfId="1" applyFont="1" applyBorder="1">
      <alignment vertical="center"/>
    </xf>
    <xf numFmtId="42" fontId="0" fillId="0" borderId="1" xfId="1" applyFont="1" applyBorder="1" applyAlignment="1">
      <alignment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B933-D289-40A5-8A98-BB504CDEE04E}">
  <dimension ref="A1:L30"/>
  <sheetViews>
    <sheetView tabSelected="1" workbookViewId="0">
      <selection activeCell="D32" sqref="D32"/>
    </sheetView>
  </sheetViews>
  <sheetFormatPr defaultRowHeight="16.5" x14ac:dyDescent="0.3"/>
  <cols>
    <col min="6" max="6" width="10.875" bestFit="1" customWidth="1"/>
    <col min="9" max="10" width="10.875" bestFit="1" customWidth="1"/>
    <col min="11" max="11" width="12.375" bestFit="1" customWidth="1"/>
  </cols>
  <sheetData>
    <row r="1" spans="1:12" ht="26.25" x14ac:dyDescent="0.3">
      <c r="A1" s="9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8</v>
      </c>
      <c r="I3" s="1" t="s">
        <v>6</v>
      </c>
      <c r="J3" s="1" t="s">
        <v>14</v>
      </c>
      <c r="K3" s="1" t="s">
        <v>15</v>
      </c>
      <c r="L3" s="1" t="s">
        <v>16</v>
      </c>
    </row>
    <row r="4" spans="1:12" x14ac:dyDescent="0.3">
      <c r="A4" s="1">
        <v>1245</v>
      </c>
      <c r="B4" s="1">
        <v>1300</v>
      </c>
      <c r="C4" s="1">
        <v>25</v>
      </c>
      <c r="D4" s="13">
        <v>890</v>
      </c>
      <c r="E4" s="1">
        <v>110</v>
      </c>
      <c r="F4" s="13">
        <v>100000</v>
      </c>
      <c r="G4" s="11">
        <f>E4/C4</f>
        <v>4.4000000000000004</v>
      </c>
      <c r="H4" s="1" t="str">
        <f>IF(LEFT(A4,1)="1","승용차",IF(LEFT(A4,1)="2","승합차","화물차"))</f>
        <v>승용차</v>
      </c>
      <c r="I4" s="13">
        <v>50000</v>
      </c>
      <c r="J4" s="13">
        <f>C4*D4</f>
        <v>22250</v>
      </c>
      <c r="K4" s="13">
        <f>I4+J4+F4</f>
        <v>172250</v>
      </c>
      <c r="L4" s="1" t="str">
        <f>IF(G4&gt;=6,"최우수",IF(G4&gt;=4,"우수","불량"))</f>
        <v>우수</v>
      </c>
    </row>
    <row r="5" spans="1:12" x14ac:dyDescent="0.3">
      <c r="A5" s="1">
        <v>1258</v>
      </c>
      <c r="B5" s="1">
        <v>3000</v>
      </c>
      <c r="C5" s="1">
        <v>40</v>
      </c>
      <c r="D5" s="13">
        <v>890</v>
      </c>
      <c r="E5" s="1">
        <v>120</v>
      </c>
      <c r="F5" s="13">
        <v>85000</v>
      </c>
      <c r="G5" s="11">
        <f>E5/C5</f>
        <v>3</v>
      </c>
      <c r="H5" s="1" t="str">
        <f>IF(LEFT(A5,1)="1","승용차",IF(LEFT(A5,1)="2","승합차","화물차"))</f>
        <v>승용차</v>
      </c>
      <c r="I5" s="13">
        <v>130000</v>
      </c>
      <c r="J5" s="13">
        <f>C5*D5</f>
        <v>35600</v>
      </c>
      <c r="K5" s="13">
        <f>I5+J5+F5</f>
        <v>250600</v>
      </c>
      <c r="L5" s="1" t="str">
        <f>IF(G5&gt;=6,"최우수",IF(G5&gt;=4,"우수","불량"))</f>
        <v>불량</v>
      </c>
    </row>
    <row r="6" spans="1:12" x14ac:dyDescent="0.3">
      <c r="A6" s="1">
        <v>1258</v>
      </c>
      <c r="B6" s="1">
        <v>1500</v>
      </c>
      <c r="C6" s="1">
        <v>25</v>
      </c>
      <c r="D6" s="13">
        <v>1500</v>
      </c>
      <c r="E6" s="1">
        <v>100</v>
      </c>
      <c r="F6" s="13">
        <v>115000</v>
      </c>
      <c r="G6" s="11">
        <f>E6/C6</f>
        <v>4</v>
      </c>
      <c r="H6" s="1" t="str">
        <f>IF(LEFT(A6,1)="1","승용차",IF(LEFT(A6,1)="2","승합차","화물차"))</f>
        <v>승용차</v>
      </c>
      <c r="I6" s="13">
        <v>50000</v>
      </c>
      <c r="J6" s="13">
        <f>C6*D6</f>
        <v>37500</v>
      </c>
      <c r="K6" s="13">
        <f>I6+J6+F6</f>
        <v>202500</v>
      </c>
      <c r="L6" s="1" t="str">
        <f>IF(G6&gt;=6,"최우수",IF(G6&gt;=4,"우수","불량"))</f>
        <v>우수</v>
      </c>
    </row>
    <row r="7" spans="1:12" x14ac:dyDescent="0.3">
      <c r="A7" s="1">
        <v>1354</v>
      </c>
      <c r="B7" s="1">
        <v>1800</v>
      </c>
      <c r="C7" s="1">
        <v>30</v>
      </c>
      <c r="D7" s="13">
        <v>1500</v>
      </c>
      <c r="E7" s="1">
        <v>100</v>
      </c>
      <c r="F7" s="13">
        <v>50000</v>
      </c>
      <c r="G7" s="11">
        <f>E7/C7</f>
        <v>3.3333333333333335</v>
      </c>
      <c r="H7" s="1" t="str">
        <f>IF(LEFT(A7,1)="1","승용차",IF(LEFT(A7,1)="2","승합차","화물차"))</f>
        <v>승용차</v>
      </c>
      <c r="I7" s="13">
        <v>70000</v>
      </c>
      <c r="J7" s="13">
        <f>C7*D7</f>
        <v>45000</v>
      </c>
      <c r="K7" s="13">
        <f>I7+J7+F7</f>
        <v>165000</v>
      </c>
      <c r="L7" s="1" t="str">
        <f>IF(G7&gt;=6,"최우수",IF(G7&gt;=4,"우수","불량"))</f>
        <v>불량</v>
      </c>
    </row>
    <row r="8" spans="1:12" x14ac:dyDescent="0.3">
      <c r="A8" s="1">
        <v>1542</v>
      </c>
      <c r="B8" s="1">
        <v>2000</v>
      </c>
      <c r="C8" s="1">
        <v>18</v>
      </c>
      <c r="D8" s="13">
        <v>1500</v>
      </c>
      <c r="E8" s="1">
        <v>180</v>
      </c>
      <c r="F8" s="13">
        <v>85000</v>
      </c>
      <c r="G8" s="11">
        <f>E8/C8</f>
        <v>10</v>
      </c>
      <c r="H8" s="1" t="str">
        <f>IF(LEFT(A8,1)="1","승용차",IF(LEFT(A8,1)="2","승합차","화물차"))</f>
        <v>승용차</v>
      </c>
      <c r="I8" s="13">
        <v>50000</v>
      </c>
      <c r="J8" s="13">
        <f>C8*D8</f>
        <v>27000</v>
      </c>
      <c r="K8" s="13">
        <f>I8+J8+F8</f>
        <v>162000</v>
      </c>
      <c r="L8" s="1" t="str">
        <f>IF(G8&gt;=6,"최우수",IF(G8&gt;=4,"우수","불량"))</f>
        <v>최우수</v>
      </c>
    </row>
    <row r="9" spans="1:12" x14ac:dyDescent="0.3">
      <c r="A9" s="1">
        <v>1542</v>
      </c>
      <c r="B9" s="1">
        <v>1800</v>
      </c>
      <c r="C9" s="1">
        <v>25</v>
      </c>
      <c r="D9" s="13">
        <v>880</v>
      </c>
      <c r="E9" s="1">
        <v>180</v>
      </c>
      <c r="F9" s="13">
        <v>65000</v>
      </c>
      <c r="G9" s="11">
        <f>E9/C9</f>
        <v>7.2</v>
      </c>
      <c r="H9" s="1" t="str">
        <f>IF(LEFT(A9,1)="1","승용차",IF(LEFT(A9,1)="2","승합차","화물차"))</f>
        <v>승용차</v>
      </c>
      <c r="I9" s="13">
        <v>130000</v>
      </c>
      <c r="J9" s="13">
        <f>C9*D9</f>
        <v>22000</v>
      </c>
      <c r="K9" s="13">
        <f>I9+J9+F9</f>
        <v>217000</v>
      </c>
      <c r="L9" s="1" t="str">
        <f>IF(G9&gt;=6,"최우수",IF(G9&gt;=4,"우수","불량"))</f>
        <v>최우수</v>
      </c>
    </row>
    <row r="10" spans="1:12" x14ac:dyDescent="0.3">
      <c r="A10" s="1">
        <v>1828</v>
      </c>
      <c r="B10" s="1">
        <v>2500</v>
      </c>
      <c r="C10" s="1">
        <v>16</v>
      </c>
      <c r="D10" s="13">
        <v>880</v>
      </c>
      <c r="E10" s="1">
        <v>130</v>
      </c>
      <c r="F10" s="13">
        <v>150000</v>
      </c>
      <c r="G10" s="11">
        <f>E10/C10</f>
        <v>8.125</v>
      </c>
      <c r="H10" s="1" t="str">
        <f>IF(LEFT(A10,1)="1","승용차",IF(LEFT(A10,1)="2","승합차","화물차"))</f>
        <v>승용차</v>
      </c>
      <c r="I10" s="13">
        <v>70000</v>
      </c>
      <c r="J10" s="13">
        <f>C10*D10</f>
        <v>14080</v>
      </c>
      <c r="K10" s="13">
        <f>I10+J10+F10</f>
        <v>234080</v>
      </c>
      <c r="L10" s="1" t="str">
        <f>IF(G10&gt;=6,"최우수",IF(G10&gt;=4,"우수","불량"))</f>
        <v>최우수</v>
      </c>
    </row>
    <row r="11" spans="1:12" x14ac:dyDescent="0.3">
      <c r="A11" s="1">
        <v>1895</v>
      </c>
      <c r="B11" s="1">
        <v>2100</v>
      </c>
      <c r="C11" s="1">
        <v>25</v>
      </c>
      <c r="D11" s="13">
        <v>1500</v>
      </c>
      <c r="E11" s="1">
        <v>110</v>
      </c>
      <c r="F11" s="13">
        <v>123000</v>
      </c>
      <c r="G11" s="11">
        <f>E11/C11</f>
        <v>4.4000000000000004</v>
      </c>
      <c r="H11" s="1" t="str">
        <f>IF(LEFT(A11,1)="1","승용차",IF(LEFT(A11,1)="2","승합차","화물차"))</f>
        <v>승용차</v>
      </c>
      <c r="I11" s="13">
        <v>70000</v>
      </c>
      <c r="J11" s="13">
        <f>C11*D11</f>
        <v>37500</v>
      </c>
      <c r="K11" s="13">
        <f>I11+J11+F11</f>
        <v>230500</v>
      </c>
      <c r="L11" s="1" t="str">
        <f>IF(G11&gt;=6,"최우수",IF(G11&gt;=4,"우수","불량"))</f>
        <v>우수</v>
      </c>
    </row>
    <row r="12" spans="1:12" x14ac:dyDescent="0.3">
      <c r="A12" s="1">
        <v>2158</v>
      </c>
      <c r="B12" s="1">
        <v>2500</v>
      </c>
      <c r="C12" s="1">
        <v>54</v>
      </c>
      <c r="D12" s="13">
        <v>880</v>
      </c>
      <c r="E12" s="1">
        <v>200</v>
      </c>
      <c r="F12" s="13">
        <v>90000</v>
      </c>
      <c r="G12" s="11">
        <f>E12/C12</f>
        <v>3.7037037037037037</v>
      </c>
      <c r="H12" s="1" t="str">
        <f>IF(LEFT(A12,1)="1","승용차",IF(LEFT(A12,1)="2","승합차","화물차"))</f>
        <v>승합차</v>
      </c>
      <c r="I12" s="13">
        <v>130000</v>
      </c>
      <c r="J12" s="13">
        <f>C12*D12</f>
        <v>47520</v>
      </c>
      <c r="K12" s="13">
        <f>I12+J12+F12</f>
        <v>267520</v>
      </c>
      <c r="L12" s="1" t="str">
        <f>IF(G12&gt;=6,"최우수",IF(G12&gt;=4,"우수","불량"))</f>
        <v>불량</v>
      </c>
    </row>
    <row r="13" spans="1:12" x14ac:dyDescent="0.3">
      <c r="A13" s="1">
        <v>2405</v>
      </c>
      <c r="B13" s="1">
        <v>1300</v>
      </c>
      <c r="C13" s="1">
        <v>30</v>
      </c>
      <c r="D13" s="13">
        <v>890</v>
      </c>
      <c r="E13" s="1">
        <v>130</v>
      </c>
      <c r="F13" s="13">
        <v>55000</v>
      </c>
      <c r="G13" s="11">
        <f>E13/C13</f>
        <v>4.333333333333333</v>
      </c>
      <c r="H13" s="1" t="str">
        <f>IF(LEFT(A13,1)="1","승용차",IF(LEFT(A13,1)="2","승합차","화물차"))</f>
        <v>승합차</v>
      </c>
      <c r="I13" s="13">
        <v>50000</v>
      </c>
      <c r="J13" s="13">
        <f>C13*D13</f>
        <v>26700</v>
      </c>
      <c r="K13" s="13">
        <f>I13+J13+F13</f>
        <v>131700</v>
      </c>
      <c r="L13" s="1" t="str">
        <f>IF(G13&gt;=6,"최우수",IF(G13&gt;=4,"우수","불량"))</f>
        <v>우수</v>
      </c>
    </row>
    <row r="14" spans="1:12" x14ac:dyDescent="0.3">
      <c r="A14" s="1">
        <v>2535</v>
      </c>
      <c r="B14" s="1">
        <v>1800</v>
      </c>
      <c r="C14" s="1">
        <v>38</v>
      </c>
      <c r="D14" s="13">
        <v>890</v>
      </c>
      <c r="E14" s="1">
        <v>150</v>
      </c>
      <c r="F14" s="13">
        <v>69000</v>
      </c>
      <c r="G14" s="11">
        <f>E14/C14</f>
        <v>3.9473684210526314</v>
      </c>
      <c r="H14" s="1" t="str">
        <f>IF(LEFT(A14,1)="1","승용차",IF(LEFT(A14,1)="2","승합차","화물차"))</f>
        <v>승합차</v>
      </c>
      <c r="I14" s="13">
        <v>50000</v>
      </c>
      <c r="J14" s="13">
        <f>C14*D14</f>
        <v>33820</v>
      </c>
      <c r="K14" s="13">
        <f>I14+J14+F14</f>
        <v>152820</v>
      </c>
      <c r="L14" s="1" t="str">
        <f>IF(G14&gt;=6,"최우수",IF(G14&gt;=4,"우수","불량"))</f>
        <v>불량</v>
      </c>
    </row>
    <row r="15" spans="1:12" x14ac:dyDescent="0.3">
      <c r="A15" s="1">
        <v>2654</v>
      </c>
      <c r="B15" s="1">
        <v>1800</v>
      </c>
      <c r="C15" s="1">
        <v>54</v>
      </c>
      <c r="D15" s="13">
        <v>780</v>
      </c>
      <c r="E15" s="1">
        <v>200</v>
      </c>
      <c r="F15" s="13">
        <v>65000</v>
      </c>
      <c r="G15" s="11">
        <f>E15/C15</f>
        <v>3.7037037037037037</v>
      </c>
      <c r="H15" s="1" t="str">
        <f>IF(LEFT(A15,1)="1","승용차",IF(LEFT(A15,1)="2","승합차","화물차"))</f>
        <v>승합차</v>
      </c>
      <c r="I15" s="13">
        <v>70000</v>
      </c>
      <c r="J15" s="13">
        <f>C15*D15</f>
        <v>42120</v>
      </c>
      <c r="K15" s="13">
        <f>I15+J15+F15</f>
        <v>177120</v>
      </c>
      <c r="L15" s="1" t="str">
        <f>IF(G15&gt;=6,"최우수",IF(G15&gt;=4,"우수","불량"))</f>
        <v>불량</v>
      </c>
    </row>
    <row r="16" spans="1:12" x14ac:dyDescent="0.3">
      <c r="A16" s="1">
        <v>2658</v>
      </c>
      <c r="B16" s="1">
        <v>3150</v>
      </c>
      <c r="C16" s="1">
        <v>81</v>
      </c>
      <c r="D16" s="13">
        <v>780</v>
      </c>
      <c r="E16" s="1">
        <v>650</v>
      </c>
      <c r="F16" s="13">
        <v>95000</v>
      </c>
      <c r="G16" s="11">
        <f>E16/C16</f>
        <v>8.0246913580246915</v>
      </c>
      <c r="H16" s="1" t="str">
        <f>IF(LEFT(A16,1)="1","승용차",IF(LEFT(A16,1)="2","승합차","화물차"))</f>
        <v>승합차</v>
      </c>
      <c r="I16" s="13">
        <v>130000</v>
      </c>
      <c r="J16" s="13">
        <f>C16*D16</f>
        <v>63180</v>
      </c>
      <c r="K16" s="13">
        <f>I16+J16+F16</f>
        <v>288180</v>
      </c>
      <c r="L16" s="1" t="str">
        <f>IF(G16&gt;=6,"최우수",IF(G16&gt;=4,"우수","불량"))</f>
        <v>최우수</v>
      </c>
    </row>
    <row r="17" spans="1:12" x14ac:dyDescent="0.3">
      <c r="A17" s="1">
        <v>2658</v>
      </c>
      <c r="B17" s="1">
        <v>2140</v>
      </c>
      <c r="C17" s="1">
        <v>54</v>
      </c>
      <c r="D17" s="13">
        <v>780</v>
      </c>
      <c r="E17" s="1">
        <v>420</v>
      </c>
      <c r="F17" s="13">
        <v>120000</v>
      </c>
      <c r="G17" s="11">
        <f>E17/C17</f>
        <v>7.7777777777777777</v>
      </c>
      <c r="H17" s="1" t="str">
        <f>IF(LEFT(A17,1)="1","승용차",IF(LEFT(A17,1)="2","승합차","화물차"))</f>
        <v>승합차</v>
      </c>
      <c r="I17" s="13">
        <v>50000</v>
      </c>
      <c r="J17" s="13">
        <f>C17*D17</f>
        <v>42120</v>
      </c>
      <c r="K17" s="13">
        <f>I17+J17+F17</f>
        <v>212120</v>
      </c>
      <c r="L17" s="1" t="str">
        <f>IF(G17&gt;=6,"최우수",IF(G17&gt;=4,"우수","불량"))</f>
        <v>최우수</v>
      </c>
    </row>
    <row r="18" spans="1:12" x14ac:dyDescent="0.3">
      <c r="A18" s="1">
        <v>3054</v>
      </c>
      <c r="B18" s="1">
        <v>2500</v>
      </c>
      <c r="C18" s="1">
        <v>75</v>
      </c>
      <c r="D18" s="13">
        <v>1500</v>
      </c>
      <c r="E18" s="1">
        <v>150</v>
      </c>
      <c r="F18" s="13">
        <v>89000</v>
      </c>
      <c r="G18" s="11">
        <f>E18/C18</f>
        <v>2</v>
      </c>
      <c r="H18" s="1" t="str">
        <f>IF(LEFT(A18,1)="1","승용차",IF(LEFT(A18,1)="2","승합차","화물차"))</f>
        <v>화물차</v>
      </c>
      <c r="I18" s="13">
        <v>130000</v>
      </c>
      <c r="J18" s="13">
        <f>C18*D18</f>
        <v>112500</v>
      </c>
      <c r="K18" s="13">
        <f>I18+J18+F18</f>
        <v>331500</v>
      </c>
      <c r="L18" s="1" t="str">
        <f>IF(G18&gt;=6,"최우수",IF(G18&gt;=4,"우수","불량"))</f>
        <v>불량</v>
      </c>
    </row>
    <row r="19" spans="1:12" x14ac:dyDescent="0.3">
      <c r="A19" s="1">
        <v>3254</v>
      </c>
      <c r="B19" s="1">
        <v>1800</v>
      </c>
      <c r="C19" s="1">
        <v>43</v>
      </c>
      <c r="D19" s="13">
        <v>1500</v>
      </c>
      <c r="E19" s="1">
        <v>250</v>
      </c>
      <c r="F19" s="13">
        <v>149000</v>
      </c>
      <c r="G19" s="11">
        <f>E19/C19</f>
        <v>5.8139534883720927</v>
      </c>
      <c r="H19" s="1" t="str">
        <f>IF(LEFT(A19,1)="1","승용차",IF(LEFT(A19,1)="2","승합차","화물차"))</f>
        <v>화물차</v>
      </c>
      <c r="I19" s="13">
        <v>70000</v>
      </c>
      <c r="J19" s="13">
        <f>C19*D19</f>
        <v>64500</v>
      </c>
      <c r="K19" s="13">
        <f>I19+J19+F19</f>
        <v>283500</v>
      </c>
      <c r="L19" s="1" t="str">
        <f>IF(G19&gt;=6,"최우수",IF(G19&gt;=4,"우수","불량"))</f>
        <v>우수</v>
      </c>
    </row>
    <row r="20" spans="1:12" x14ac:dyDescent="0.3">
      <c r="A20" s="1">
        <v>3258</v>
      </c>
      <c r="B20" s="1">
        <v>2150</v>
      </c>
      <c r="C20" s="1">
        <v>43</v>
      </c>
      <c r="D20" s="13">
        <v>880</v>
      </c>
      <c r="E20" s="1">
        <v>250</v>
      </c>
      <c r="F20" s="13">
        <v>75000</v>
      </c>
      <c r="G20" s="11">
        <f>E20/C20</f>
        <v>5.8139534883720927</v>
      </c>
      <c r="H20" s="1" t="str">
        <f>IF(LEFT(A20,1)="1","승용차",IF(LEFT(A20,1)="2","승합차","화물차"))</f>
        <v>화물차</v>
      </c>
      <c r="I20" s="13">
        <v>70000</v>
      </c>
      <c r="J20" s="13">
        <f>C20*D20</f>
        <v>37840</v>
      </c>
      <c r="K20" s="13">
        <f>I20+J20+F20</f>
        <v>182840</v>
      </c>
      <c r="L20" s="1" t="str">
        <f>IF(G20&gt;=6,"최우수",IF(G20&gt;=4,"우수","불량"))</f>
        <v>우수</v>
      </c>
    </row>
    <row r="21" spans="1:12" x14ac:dyDescent="0.3">
      <c r="A21" s="1">
        <v>3564</v>
      </c>
      <c r="B21" s="1">
        <v>1200</v>
      </c>
      <c r="C21" s="1">
        <v>19</v>
      </c>
      <c r="D21" s="13">
        <v>890</v>
      </c>
      <c r="E21" s="1">
        <v>100</v>
      </c>
      <c r="F21" s="13">
        <v>69000</v>
      </c>
      <c r="G21" s="11">
        <f>E21/C21</f>
        <v>5.2631578947368425</v>
      </c>
      <c r="H21" s="1" t="str">
        <f>IF(LEFT(A21,1)="1","승용차",IF(LEFT(A21,1)="2","승합차","화물차"))</f>
        <v>화물차</v>
      </c>
      <c r="I21" s="13">
        <v>50000</v>
      </c>
      <c r="J21" s="13">
        <f>C21*D21</f>
        <v>16910</v>
      </c>
      <c r="K21" s="13">
        <f>I21+J21+F21</f>
        <v>135910</v>
      </c>
      <c r="L21" s="1" t="str">
        <f>IF(G21&gt;=6,"최우수",IF(G21&gt;=4,"우수","불량"))</f>
        <v>우수</v>
      </c>
    </row>
    <row r="22" spans="1:12" x14ac:dyDescent="0.3">
      <c r="A22" s="1">
        <v>3582</v>
      </c>
      <c r="B22" s="1">
        <v>2500</v>
      </c>
      <c r="C22" s="1">
        <v>29</v>
      </c>
      <c r="D22" s="13">
        <v>1500</v>
      </c>
      <c r="E22" s="1">
        <v>120</v>
      </c>
      <c r="F22" s="13">
        <v>48000</v>
      </c>
      <c r="G22" s="11">
        <f>E22/C22</f>
        <v>4.1379310344827589</v>
      </c>
      <c r="H22" s="1" t="str">
        <f>IF(LEFT(A22,1)="1","승용차",IF(LEFT(A22,1)="2","승합차","화물차"))</f>
        <v>화물차</v>
      </c>
      <c r="I22" s="13">
        <v>130000</v>
      </c>
      <c r="J22" s="13">
        <f>C22*D22</f>
        <v>43500</v>
      </c>
      <c r="K22" s="13">
        <f>I22+J22+F22</f>
        <v>221500</v>
      </c>
      <c r="L22" s="1" t="str">
        <f>IF(G22&gt;=6,"최우수",IF(G22&gt;=4,"우수","불량"))</f>
        <v>우수</v>
      </c>
    </row>
    <row r="23" spans="1:12" x14ac:dyDescent="0.3">
      <c r="A23" s="1">
        <v>3652</v>
      </c>
      <c r="B23" s="1">
        <v>2000</v>
      </c>
      <c r="C23" s="1">
        <v>50</v>
      </c>
      <c r="D23" s="13">
        <v>890</v>
      </c>
      <c r="E23" s="1">
        <v>250</v>
      </c>
      <c r="F23" s="13">
        <v>130000</v>
      </c>
      <c r="G23" s="11">
        <f>E23/C23</f>
        <v>5</v>
      </c>
      <c r="H23" s="1" t="str">
        <f>IF(LEFT(A23,1)="1","승용차",IF(LEFT(A23,1)="2","승합차","화물차"))</f>
        <v>화물차</v>
      </c>
      <c r="I23" s="13">
        <v>50000</v>
      </c>
      <c r="J23" s="13">
        <f>C23*D23</f>
        <v>44500</v>
      </c>
      <c r="K23" s="13">
        <f>I23+J23+F23</f>
        <v>224500</v>
      </c>
      <c r="L23" s="1" t="str">
        <f>IF(G23&gt;=6,"최우수",IF(G23&gt;=4,"우수","불량"))</f>
        <v>우수</v>
      </c>
    </row>
    <row r="24" spans="1:12" x14ac:dyDescent="0.3">
      <c r="A24" s="2" t="s">
        <v>10</v>
      </c>
      <c r="B24" s="1">
        <v>3</v>
      </c>
      <c r="C24" s="1"/>
      <c r="D24" s="1"/>
      <c r="E24" s="1"/>
      <c r="F24" s="1"/>
      <c r="G24" s="1">
        <f t="array" ref="G24:G26">FREQUENCY(G4:G23,B4:B23)</f>
        <v>0</v>
      </c>
      <c r="H24" s="1" t="s">
        <v>11</v>
      </c>
      <c r="I24" s="13">
        <f>SUMIF($H$4:$H$23,"승용차",I4:I23)</f>
        <v>620000</v>
      </c>
      <c r="J24" s="13">
        <f t="shared" ref="J24:K24" si="0">SUMIF($H$4:$H$23,"승용차",J4:J23)</f>
        <v>240930</v>
      </c>
      <c r="K24" s="13">
        <f t="shared" si="0"/>
        <v>1633930</v>
      </c>
      <c r="L24" s="3"/>
    </row>
    <row r="25" spans="1:12" x14ac:dyDescent="0.3">
      <c r="A25" s="2"/>
      <c r="B25" s="1">
        <v>6</v>
      </c>
      <c r="C25" s="1"/>
      <c r="D25" s="1"/>
      <c r="E25" s="1"/>
      <c r="F25" s="1"/>
      <c r="G25" s="1">
        <v>0</v>
      </c>
      <c r="H25" s="1" t="s">
        <v>12</v>
      </c>
      <c r="I25" s="13">
        <f>SUMIF($H$4:$H$23,"승합차",I4:I23)</f>
        <v>480000</v>
      </c>
      <c r="J25" s="13">
        <f t="shared" ref="J25:K25" si="1">SUMIF($H$4:$H$23,"승합차",J4:J23)</f>
        <v>255460</v>
      </c>
      <c r="K25" s="13">
        <f t="shared" si="1"/>
        <v>1229460</v>
      </c>
      <c r="L25" s="4"/>
    </row>
    <row r="26" spans="1:12" x14ac:dyDescent="0.3">
      <c r="A26" s="2"/>
      <c r="B26" s="1">
        <v>9</v>
      </c>
      <c r="C26" s="1"/>
      <c r="D26" s="1"/>
      <c r="E26" s="1"/>
      <c r="F26" s="1"/>
      <c r="G26" s="1">
        <v>0</v>
      </c>
      <c r="H26" s="1" t="s">
        <v>13</v>
      </c>
      <c r="I26" s="13">
        <f>SUMIF($H$4:$H$23,"화물차",I4:I23)</f>
        <v>500000</v>
      </c>
      <c r="J26" s="13">
        <f t="shared" ref="J26:K26" si="2">SUMIF($H$4:$H$23,"화물차",J4:J23)</f>
        <v>319750</v>
      </c>
      <c r="K26" s="13">
        <f t="shared" si="2"/>
        <v>1379750</v>
      </c>
      <c r="L26" s="4"/>
    </row>
    <row r="27" spans="1:12" x14ac:dyDescent="0.3">
      <c r="A27" s="2" t="s">
        <v>18</v>
      </c>
      <c r="B27" s="2"/>
      <c r="C27" s="2"/>
      <c r="D27" s="2"/>
      <c r="E27" s="2"/>
      <c r="F27" s="2"/>
      <c r="G27" s="2"/>
      <c r="H27" s="2"/>
      <c r="I27" s="13">
        <f>SUMIFS(I4:I23,$A$4:$A$23,"&gt;=3000",$L$4:$L$23,"우수")</f>
        <v>370000</v>
      </c>
      <c r="J27" s="13">
        <f t="shared" ref="J27:K27" si="3">SUMIFS(J4:J23,$A$4:$A$23,"&gt;=3000",$L$4:$L$23,"우수")</f>
        <v>207250</v>
      </c>
      <c r="K27" s="13">
        <f t="shared" si="3"/>
        <v>1048250</v>
      </c>
      <c r="L27" s="4"/>
    </row>
    <row r="28" spans="1:12" x14ac:dyDescent="0.3">
      <c r="A28" s="6" t="s">
        <v>17</v>
      </c>
      <c r="B28" s="7"/>
      <c r="C28" s="7"/>
      <c r="D28" s="7"/>
      <c r="E28" s="7"/>
      <c r="F28" s="7"/>
      <c r="G28" s="7"/>
      <c r="H28" s="7"/>
      <c r="I28" s="7"/>
      <c r="J28" s="8"/>
      <c r="K28" s="14" cm="1">
        <f t="array" ref="K28">SUMPRODUCT(ISNUMBER(FIND("최우수",L4:L23))+ISNUMBER(FIND("우수",L4:L23)),K4:K23)</f>
        <v>4011960</v>
      </c>
      <c r="L28" s="4"/>
    </row>
    <row r="29" spans="1:12" x14ac:dyDescent="0.3">
      <c r="A29" s="12" t="s">
        <v>19</v>
      </c>
      <c r="B29" s="7"/>
      <c r="C29" s="7"/>
      <c r="D29" s="7"/>
      <c r="E29" s="7"/>
      <c r="F29" s="7"/>
      <c r="G29" s="7"/>
      <c r="H29" s="7"/>
      <c r="I29" s="7"/>
      <c r="J29" s="7"/>
      <c r="K29" s="8"/>
      <c r="L29" s="4"/>
    </row>
    <row r="30" spans="1:12" x14ac:dyDescent="0.3">
      <c r="A30" s="12" t="s">
        <v>20</v>
      </c>
      <c r="B30" s="7"/>
      <c r="C30" s="7"/>
      <c r="D30" s="7"/>
      <c r="E30" s="7"/>
      <c r="F30" s="7"/>
      <c r="G30" s="7"/>
      <c r="H30" s="7"/>
      <c r="I30" s="7"/>
      <c r="J30" s="7"/>
      <c r="K30" s="8"/>
      <c r="L30" s="5"/>
    </row>
  </sheetData>
  <sortState xmlns:xlrd2="http://schemas.microsoft.com/office/spreadsheetml/2017/richdata2" ref="A4:L23">
    <sortCondition ref="A4:A23"/>
    <sortCondition descending="1" ref="B4:B23"/>
  </sortState>
  <mergeCells count="7">
    <mergeCell ref="L24:L30"/>
    <mergeCell ref="A30:K30"/>
    <mergeCell ref="A29:K29"/>
    <mergeCell ref="A28:J28"/>
    <mergeCell ref="A1:L1"/>
    <mergeCell ref="A24:A26"/>
    <mergeCell ref="A27:H2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Mongchong2</dc:creator>
  <cp:lastModifiedBy>Mongchong2</cp:lastModifiedBy>
  <dcterms:created xsi:type="dcterms:W3CDTF">2022-07-20T04:11:55Z</dcterms:created>
  <dcterms:modified xsi:type="dcterms:W3CDTF">2022-07-20T04:52:17Z</dcterms:modified>
</cp:coreProperties>
</file>