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손현주\Desktop\"/>
    </mc:Choice>
  </mc:AlternateContent>
  <xr:revisionPtr revIDLastSave="0" documentId="13_ncr:1_{BBC32652-AC7B-488A-9A45-212F38B310B6}" xr6:coauthVersionLast="36" xr6:coauthVersionMax="36" xr10:uidLastSave="{00000000-0000-0000-0000-000000000000}"/>
  <bookViews>
    <workbookView xWindow="0" yWindow="0" windowWidth="23040" windowHeight="8976" activeTab="2" xr2:uid="{91D9D6BA-ABA6-4EA4-BC59-730049C49146}"/>
  </bookViews>
  <sheets>
    <sheet name="제1작업" sheetId="4" r:id="rId1"/>
    <sheet name="제2작업" sheetId="2" r:id="rId2"/>
    <sheet name="제3작업" sheetId="3" r:id="rId3"/>
    <sheet name="제4작업" sheetId="5" r:id="rId4"/>
  </sheets>
  <definedNames>
    <definedName name="_xlnm._FilterDatabase" localSheetId="1" hidden="1">제2작업!$B$2:$H$11</definedName>
    <definedName name="_xlnm.Criteria" localSheetId="1">제2작업!$B$14:$C$16</definedName>
    <definedName name="_xlnm.Extract" localSheetId="1">제2작업!$B$18:$E$18</definedName>
    <definedName name="판매가격">제1작업!$H$5:$H$12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 l="1"/>
  <c r="G10" i="3"/>
  <c r="G5" i="3"/>
  <c r="G14" i="3" s="1"/>
  <c r="C17" i="3"/>
  <c r="C11" i="3"/>
  <c r="C6" i="3"/>
  <c r="C18" i="3" l="1"/>
  <c r="H11" i="2"/>
  <c r="J14" i="4"/>
  <c r="J13" i="4"/>
  <c r="E14" i="4"/>
  <c r="E13" i="4"/>
  <c r="J6" i="4"/>
  <c r="J7" i="4"/>
  <c r="J8" i="4"/>
  <c r="J9" i="4"/>
  <c r="J10" i="4"/>
  <c r="J11" i="4"/>
  <c r="J12" i="4"/>
  <c r="J5" i="4"/>
  <c r="I6" i="4"/>
  <c r="I7" i="4"/>
  <c r="I8" i="4"/>
  <c r="I9" i="4"/>
  <c r="I10" i="4"/>
  <c r="I11" i="4"/>
  <c r="I12" i="4"/>
  <c r="I5" i="4"/>
</calcChain>
</file>

<file path=xl/sharedStrings.xml><?xml version="1.0" encoding="utf-8"?>
<sst xmlns="http://schemas.openxmlformats.org/spreadsheetml/2006/main" count="154" uniqueCount="47">
  <si>
    <t>상품코드</t>
    <phoneticPr fontId="2" type="noConversion"/>
  </si>
  <si>
    <t>상품명</t>
    <phoneticPr fontId="2" type="noConversion"/>
  </si>
  <si>
    <t>종류</t>
    <phoneticPr fontId="2" type="noConversion"/>
  </si>
  <si>
    <t>제조사</t>
    <phoneticPr fontId="2" type="noConversion"/>
  </si>
  <si>
    <t>평형</t>
    <phoneticPr fontId="2" type="noConversion"/>
  </si>
  <si>
    <t>판매량
(단위:EA)</t>
    <phoneticPr fontId="2" type="noConversion"/>
  </si>
  <si>
    <t>판매가격</t>
    <phoneticPr fontId="2" type="noConversion"/>
  </si>
  <si>
    <t>판매
순위</t>
    <phoneticPr fontId="2" type="noConversion"/>
  </si>
  <si>
    <t>소비등급</t>
    <phoneticPr fontId="2" type="noConversion"/>
  </si>
  <si>
    <t>LP-1VG</t>
    <phoneticPr fontId="2" type="noConversion"/>
  </si>
  <si>
    <t>SA-2DC</t>
    <phoneticPr fontId="2" type="noConversion"/>
  </si>
  <si>
    <t>WA-1BD</t>
    <phoneticPr fontId="2" type="noConversion"/>
  </si>
  <si>
    <t>CV-3QN</t>
    <phoneticPr fontId="2" type="noConversion"/>
  </si>
  <si>
    <t>LC-3GS</t>
    <phoneticPr fontId="2" type="noConversion"/>
  </si>
  <si>
    <t>LB-2DS</t>
    <phoneticPr fontId="2" type="noConversion"/>
  </si>
  <si>
    <t>SR-1SM</t>
    <phoneticPr fontId="2" type="noConversion"/>
  </si>
  <si>
    <t>WS-1DP</t>
    <phoneticPr fontId="2" type="noConversion"/>
  </si>
  <si>
    <t>인버터 초절전</t>
  </si>
  <si>
    <t>인버터 초절전</t>
    <phoneticPr fontId="2" type="noConversion"/>
  </si>
  <si>
    <t>베이직 인버터</t>
    <phoneticPr fontId="2" type="noConversion"/>
  </si>
  <si>
    <t>위니아 에어컨</t>
    <phoneticPr fontId="2" type="noConversion"/>
  </si>
  <si>
    <t>프리미엄 인버터</t>
    <phoneticPr fontId="2" type="noConversion"/>
  </si>
  <si>
    <t>휘센 4WAY</t>
    <phoneticPr fontId="2" type="noConversion"/>
  </si>
  <si>
    <t>베이직 화이트</t>
    <phoneticPr fontId="2" type="noConversion"/>
  </si>
  <si>
    <t>초절전 인버터</t>
    <phoneticPr fontId="2" type="noConversion"/>
  </si>
  <si>
    <t>프리미엄 에어컨</t>
    <phoneticPr fontId="2" type="noConversion"/>
  </si>
  <si>
    <t>스탠드형</t>
    <phoneticPr fontId="2" type="noConversion"/>
  </si>
  <si>
    <t>벽걸이형</t>
    <phoneticPr fontId="2" type="noConversion"/>
  </si>
  <si>
    <t>천장형</t>
    <phoneticPr fontId="2" type="noConversion"/>
  </si>
  <si>
    <t>LG</t>
    <phoneticPr fontId="2" type="noConversion"/>
  </si>
  <si>
    <t>삼성</t>
    <phoneticPr fontId="2" type="noConversion"/>
  </si>
  <si>
    <t>만도</t>
    <phoneticPr fontId="2" type="noConversion"/>
  </si>
  <si>
    <t>캐리어</t>
    <phoneticPr fontId="2" type="noConversion"/>
  </si>
  <si>
    <t>스탠드형 판매량 합계</t>
    <phoneticPr fontId="2" type="noConversion"/>
  </si>
  <si>
    <t>벽걸이형 판매량 평균</t>
    <phoneticPr fontId="2" type="noConversion"/>
  </si>
  <si>
    <t>총 판매금액</t>
    <phoneticPr fontId="2" type="noConversion"/>
  </si>
  <si>
    <t>판매금액</t>
    <phoneticPr fontId="2" type="noConversion"/>
  </si>
  <si>
    <t>스탠드형의 판매량(단위:EA) 평균</t>
    <phoneticPr fontId="2" type="noConversion"/>
  </si>
  <si>
    <t>&gt;=1000000</t>
    <phoneticPr fontId="2" type="noConversion"/>
  </si>
  <si>
    <t>천장형 개수</t>
  </si>
  <si>
    <t>스탠드형 개수</t>
  </si>
  <si>
    <t>벽걸이형 개수</t>
  </si>
  <si>
    <t>전체 개수</t>
  </si>
  <si>
    <t>천장형 평균</t>
  </si>
  <si>
    <t>스탠드형 평균</t>
  </si>
  <si>
    <t>벽걸이형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</si>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</sst>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&quot;원&quot;"/>
    <numFmt numFmtId="177" formatCode="0_ 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1" fontId="3" fillId="0" borderId="17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77" fontId="3" fillId="0" borderId="3" xfId="1" applyNumberFormat="1" applyFont="1" applyBorder="1" applyAlignment="1">
      <alignment horizontal="right" vertical="center"/>
    </xf>
    <xf numFmtId="177" fontId="3" fillId="0" borderId="1" xfId="1" applyNumberFormat="1" applyFont="1" applyBorder="1" applyAlignment="1">
      <alignment horizontal="right" vertical="center"/>
    </xf>
    <xf numFmtId="177" fontId="3" fillId="0" borderId="2" xfId="1" applyNumberFormat="1" applyFont="1" applyBorder="1" applyAlignment="1">
      <alignment horizontal="right" vertical="center"/>
    </xf>
    <xf numFmtId="41" fontId="3" fillId="0" borderId="10" xfId="1" applyFont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177" fontId="3" fillId="0" borderId="0" xfId="1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3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스탠드형 및 벽걸이형 에어컨 판매 현황</a:t>
            </a:r>
            <a:endParaRPr lang="en-US" altLang="ko-KR" sz="2000" b="1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제1작업!$H$4</c:f>
              <c:strCache>
                <c:ptCount val="1"/>
                <c:pt idx="0">
                  <c:v>판매가격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(제1작업!$C$5:$C$6,제1작업!$C$8,제1작업!$C$10:$C$12)</c:f>
              <c:strCache>
                <c:ptCount val="6"/>
                <c:pt idx="0">
                  <c:v>인버터 초절전</c:v>
                </c:pt>
                <c:pt idx="1">
                  <c:v>베이직 인버터</c:v>
                </c:pt>
                <c:pt idx="2">
                  <c:v>프리미엄 인버터</c:v>
                </c:pt>
                <c:pt idx="3">
                  <c:v>베이직 화이트</c:v>
                </c:pt>
                <c:pt idx="4">
                  <c:v>초절전 인버터</c:v>
                </c:pt>
                <c:pt idx="5">
                  <c:v>프리미엄 에어컨</c:v>
                </c:pt>
              </c:strCache>
            </c:strRef>
          </c:cat>
          <c:val>
            <c:numRef>
              <c:f>(제1작업!$H$5:$H$6,제1작업!$H$8,제1작업!$H$10:$H$12)</c:f>
              <c:numCache>
                <c:formatCode>#,##0"원"</c:formatCode>
                <c:ptCount val="6"/>
                <c:pt idx="0">
                  <c:v>2260000</c:v>
                </c:pt>
                <c:pt idx="1">
                  <c:v>1100000</c:v>
                </c:pt>
                <c:pt idx="2">
                  <c:v>764790</c:v>
                </c:pt>
                <c:pt idx="3">
                  <c:v>598000</c:v>
                </c:pt>
                <c:pt idx="4">
                  <c:v>1450000</c:v>
                </c:pt>
                <c:pt idx="5">
                  <c:v>1220000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8-4CC6-A41E-9008F1576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5588272"/>
        <c:axId val="1067146368"/>
      </c:barChart>
      <c:lineChart>
        <c:grouping val="standard"/>
        <c:varyColors val="0"/>
        <c:ser>
          <c:idx val="0"/>
          <c:order val="0"/>
          <c:tx>
            <c:v>판매량(단위:EA)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D8-4CC6-A41E-9008F1576C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(제1작업!$C$5:$C$6,제1작업!$C$8,제1작업!$C$10:$C$12)</c:f>
              <c:strCache>
                <c:ptCount val="6"/>
                <c:pt idx="0">
                  <c:v>인버터 초절전</c:v>
                </c:pt>
                <c:pt idx="1">
                  <c:v>베이직 인버터</c:v>
                </c:pt>
                <c:pt idx="2">
                  <c:v>프리미엄 인버터</c:v>
                </c:pt>
                <c:pt idx="3">
                  <c:v>베이직 화이트</c:v>
                </c:pt>
                <c:pt idx="4">
                  <c:v>초절전 인버터</c:v>
                </c:pt>
                <c:pt idx="5">
                  <c:v>프리미엄 에어컨</c:v>
                </c:pt>
              </c:strCache>
            </c:strRef>
          </c:cat>
          <c:val>
            <c:numRef>
              <c:f>(제1작업!$G$5:$G$6,제1작업!$G$8,제1작업!$G$10:$G$12)</c:f>
              <c:numCache>
                <c:formatCode>0_ </c:formatCode>
                <c:ptCount val="6"/>
                <c:pt idx="0">
                  <c:v>652</c:v>
                </c:pt>
                <c:pt idx="1">
                  <c:v>517</c:v>
                </c:pt>
                <c:pt idx="2">
                  <c:v>497</c:v>
                </c:pt>
                <c:pt idx="3">
                  <c:v>569</c:v>
                </c:pt>
                <c:pt idx="4">
                  <c:v>270</c:v>
                </c:pt>
                <c:pt idx="5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8-4CC6-A41E-9008F1576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254160"/>
        <c:axId val="1067148032"/>
      </c:lineChart>
      <c:catAx>
        <c:axId val="83558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067146368"/>
        <c:crosses val="autoZero"/>
        <c:auto val="1"/>
        <c:lblAlgn val="ctr"/>
        <c:lblOffset val="100"/>
        <c:noMultiLvlLbl val="0"/>
      </c:catAx>
      <c:valAx>
        <c:axId val="10671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&quot;원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835588272"/>
        <c:crosses val="autoZero"/>
        <c:crossBetween val="between"/>
      </c:valAx>
      <c:valAx>
        <c:axId val="1067148032"/>
        <c:scaling>
          <c:orientation val="minMax"/>
          <c:max val="750"/>
        </c:scaling>
        <c:delete val="0"/>
        <c:axPos val="r"/>
        <c:numFmt formatCode="0_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065254160"/>
        <c:crosses val="max"/>
        <c:crossBetween val="between"/>
        <c:majorUnit val="150"/>
      </c:valAx>
      <c:catAx>
        <c:axId val="1065254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7148032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chemeClr val="accent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71D2A2C-6AD5-48A6-A2AE-ABFC10F64E31}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0</xdr:row>
      <xdr:rowOff>228600</xdr:rowOff>
    </xdr:from>
    <xdr:to>
      <xdr:col>6</xdr:col>
      <xdr:colOff>434340</xdr:colOff>
      <xdr:row>2</xdr:row>
      <xdr:rowOff>198120</xdr:rowOff>
    </xdr:to>
    <xdr:sp macro="" textlink="">
      <xdr:nvSpPr>
        <xdr:cNvPr id="2" name="사각형: 둥근 대각선 방향 모서리 1">
          <a:extLst>
            <a:ext uri="{FF2B5EF4-FFF2-40B4-BE49-F238E27FC236}">
              <a16:creationId xmlns:a16="http://schemas.microsoft.com/office/drawing/2014/main" id="{623A6BBB-EAB1-4261-9850-D4655250B604}"/>
            </a:ext>
          </a:extLst>
        </xdr:cNvPr>
        <xdr:cNvSpPr/>
      </xdr:nvSpPr>
      <xdr:spPr>
        <a:xfrm>
          <a:off x="144780" y="228600"/>
          <a:ext cx="5471160" cy="762000"/>
        </a:xfrm>
        <a:prstGeom prst="round2DiagRect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에어컨 온라인 판매 현황</a:t>
          </a:r>
        </a:p>
      </xdr:txBody>
    </xdr:sp>
    <xdr:clientData/>
  </xdr:twoCellAnchor>
  <xdr:twoCellAnchor editAs="oneCell">
    <xdr:from>
      <xdr:col>7</xdr:col>
      <xdr:colOff>243840</xdr:colOff>
      <xdr:row>0</xdr:row>
      <xdr:rowOff>220980</xdr:rowOff>
    </xdr:from>
    <xdr:to>
      <xdr:col>9</xdr:col>
      <xdr:colOff>1165860</xdr:colOff>
      <xdr:row>2</xdr:row>
      <xdr:rowOff>144780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D0ED61E-9572-4E96-9CB5-80A3AB8AB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220980"/>
          <a:ext cx="286512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5111" cy="6058370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12E8F17-ADB8-48A4-91C9-AED31E2800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0.28269</cdr:x>
      <cdr:y>0.12412</cdr:y>
    </cdr:from>
    <cdr:to>
      <cdr:x>0.37937</cdr:x>
      <cdr:y>0.22144</cdr:y>
    </cdr:to>
    <cdr:sp macro="" textlink="">
      <cdr:nvSpPr>
        <cdr:cNvPr id="3" name="말풍선: 모서리가 둥근 사각형 2">
          <a:extLst xmlns:a="http://schemas.openxmlformats.org/drawingml/2006/main">
            <a:ext uri="{FF2B5EF4-FFF2-40B4-BE49-F238E27FC236}">
              <a16:creationId xmlns:a16="http://schemas.microsoft.com/office/drawing/2014/main" id="{8A9D5C4D-0165-443D-9EF9-D6E72FB3B4E5}"/>
            </a:ext>
          </a:extLst>
        </cdr:cNvPr>
        <cdr:cNvSpPr/>
      </cdr:nvSpPr>
      <cdr:spPr>
        <a:xfrm xmlns:a="http://schemas.openxmlformats.org/drawingml/2006/main">
          <a:off x="2628472" y="753439"/>
          <a:ext cx="898989" cy="590764"/>
        </a:xfrm>
        <a:prstGeom xmlns:a="http://schemas.openxmlformats.org/drawingml/2006/main" prst="wedgeRoundRectCallout">
          <a:avLst>
            <a:gd name="adj1" fmla="val -93214"/>
            <a:gd name="adj2" fmla="val -9964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인기 상품</a:t>
          </a:r>
          <a:endParaRPr lang="en-US" alt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4BB6D-B0F7-4284-AB6C-C3AA241096EF}">
  <dimension ref="B1:J19"/>
  <sheetViews>
    <sheetView workbookViewId="0">
      <selection activeCell="B4" sqref="B4:H12"/>
    </sheetView>
  </sheetViews>
  <sheetFormatPr defaultRowHeight="14.4" x14ac:dyDescent="0.4"/>
  <cols>
    <col min="1" max="1" width="1.69921875" style="2" customWidth="1"/>
    <col min="2" max="2" width="19.59765625" style="2" bestFit="1" customWidth="1"/>
    <col min="3" max="3" width="15" style="2" bestFit="1" customWidth="1"/>
    <col min="4" max="4" width="8.59765625" style="2" bestFit="1" customWidth="1"/>
    <col min="5" max="5" width="15.8984375" style="2" customWidth="1"/>
    <col min="6" max="6" width="9.09765625" style="2" customWidth="1"/>
    <col min="7" max="7" width="8.8984375" style="2" bestFit="1" customWidth="1"/>
    <col min="8" max="8" width="16.69921875" style="2" customWidth="1"/>
    <col min="9" max="9" width="8.796875" style="2"/>
    <col min="10" max="10" width="16.19921875" style="2" customWidth="1"/>
    <col min="11" max="16384" width="8.796875" style="2"/>
  </cols>
  <sheetData>
    <row r="1" spans="2:10" ht="31.2" customHeight="1" x14ac:dyDescent="0.4"/>
    <row r="2" spans="2:10" ht="31.2" customHeight="1" x14ac:dyDescent="0.4"/>
    <row r="3" spans="2:10" ht="31.2" customHeight="1" thickBot="1" x14ac:dyDescent="0.45"/>
    <row r="4" spans="2:10" ht="31.8" customHeight="1" thickBot="1" x14ac:dyDescent="0.45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4" t="s">
        <v>5</v>
      </c>
      <c r="H4" s="13" t="s">
        <v>6</v>
      </c>
      <c r="I4" s="14" t="s">
        <v>7</v>
      </c>
      <c r="J4" s="15" t="s">
        <v>8</v>
      </c>
    </row>
    <row r="5" spans="2:10" ht="22.8" customHeight="1" x14ac:dyDescent="0.4">
      <c r="B5" s="18" t="s">
        <v>9</v>
      </c>
      <c r="C5" s="10" t="s">
        <v>18</v>
      </c>
      <c r="D5" s="10" t="s">
        <v>26</v>
      </c>
      <c r="E5" s="10" t="s">
        <v>29</v>
      </c>
      <c r="F5" s="29">
        <v>18</v>
      </c>
      <c r="G5" s="29">
        <v>652</v>
      </c>
      <c r="H5" s="11">
        <v>2260000</v>
      </c>
      <c r="I5" s="10" t="str">
        <f>_xlfn.RANK.EQ(G5,$G$5:$G$12)&amp;"위"</f>
        <v>1위</v>
      </c>
      <c r="J5" s="19" t="str">
        <f>CHOOSE(MID(B5,4,1),"1등급","2등급","3등급")</f>
        <v>1등급</v>
      </c>
    </row>
    <row r="6" spans="2:10" ht="22.8" customHeight="1" x14ac:dyDescent="0.4">
      <c r="B6" s="20" t="s">
        <v>10</v>
      </c>
      <c r="C6" s="3" t="s">
        <v>19</v>
      </c>
      <c r="D6" s="3" t="s">
        <v>27</v>
      </c>
      <c r="E6" s="3" t="s">
        <v>30</v>
      </c>
      <c r="F6" s="30">
        <v>7</v>
      </c>
      <c r="G6" s="30">
        <v>517</v>
      </c>
      <c r="H6" s="7">
        <v>1100000</v>
      </c>
      <c r="I6" s="3" t="str">
        <f t="shared" ref="I6:I12" si="0">_xlfn.RANK.EQ(G6,$G$5:$G$12)&amp;"위"</f>
        <v>3위</v>
      </c>
      <c r="J6" s="21" t="str">
        <f t="shared" ref="J6:J12" si="1">CHOOSE(MID(B6,4,1),"1등급","2등급","3등급")</f>
        <v>2등급</v>
      </c>
    </row>
    <row r="7" spans="2:10" ht="22.8" customHeight="1" x14ac:dyDescent="0.4">
      <c r="B7" s="20" t="s">
        <v>11</v>
      </c>
      <c r="C7" s="3" t="s">
        <v>20</v>
      </c>
      <c r="D7" s="3" t="s">
        <v>28</v>
      </c>
      <c r="E7" s="3" t="s">
        <v>31</v>
      </c>
      <c r="F7" s="30">
        <v>23</v>
      </c>
      <c r="G7" s="30">
        <v>257</v>
      </c>
      <c r="H7" s="7">
        <v>2340000</v>
      </c>
      <c r="I7" s="3" t="str">
        <f t="shared" si="0"/>
        <v>7위</v>
      </c>
      <c r="J7" s="21" t="str">
        <f t="shared" si="1"/>
        <v>1등급</v>
      </c>
    </row>
    <row r="8" spans="2:10" ht="22.8" customHeight="1" x14ac:dyDescent="0.4">
      <c r="B8" s="20" t="s">
        <v>12</v>
      </c>
      <c r="C8" s="3" t="s">
        <v>21</v>
      </c>
      <c r="D8" s="3" t="s">
        <v>26</v>
      </c>
      <c r="E8" s="3" t="s">
        <v>32</v>
      </c>
      <c r="F8" s="30">
        <v>21</v>
      </c>
      <c r="G8" s="30">
        <v>497</v>
      </c>
      <c r="H8" s="7">
        <v>764790</v>
      </c>
      <c r="I8" s="3" t="str">
        <f t="shared" si="0"/>
        <v>4위</v>
      </c>
      <c r="J8" s="21" t="str">
        <f t="shared" si="1"/>
        <v>3등급</v>
      </c>
    </row>
    <row r="9" spans="2:10" ht="22.8" customHeight="1" x14ac:dyDescent="0.4">
      <c r="B9" s="20" t="s">
        <v>13</v>
      </c>
      <c r="C9" s="3" t="s">
        <v>22</v>
      </c>
      <c r="D9" s="3" t="s">
        <v>28</v>
      </c>
      <c r="E9" s="3" t="s">
        <v>29</v>
      </c>
      <c r="F9" s="30">
        <v>15</v>
      </c>
      <c r="G9" s="30">
        <v>235</v>
      </c>
      <c r="H9" s="7">
        <v>1045000</v>
      </c>
      <c r="I9" s="3" t="str">
        <f t="shared" si="0"/>
        <v>8위</v>
      </c>
      <c r="J9" s="21" t="str">
        <f t="shared" si="1"/>
        <v>3등급</v>
      </c>
    </row>
    <row r="10" spans="2:10" ht="22.8" customHeight="1" x14ac:dyDescent="0.4">
      <c r="B10" s="20" t="s">
        <v>14</v>
      </c>
      <c r="C10" s="3" t="s">
        <v>23</v>
      </c>
      <c r="D10" s="3" t="s">
        <v>27</v>
      </c>
      <c r="E10" s="3" t="s">
        <v>29</v>
      </c>
      <c r="F10" s="30">
        <v>9</v>
      </c>
      <c r="G10" s="30">
        <v>569</v>
      </c>
      <c r="H10" s="7">
        <v>598000</v>
      </c>
      <c r="I10" s="3" t="str">
        <f t="shared" si="0"/>
        <v>2위</v>
      </c>
      <c r="J10" s="21" t="str">
        <f t="shared" si="1"/>
        <v>2등급</v>
      </c>
    </row>
    <row r="11" spans="2:10" ht="22.8" customHeight="1" x14ac:dyDescent="0.4">
      <c r="B11" s="20" t="s">
        <v>15</v>
      </c>
      <c r="C11" s="3" t="s">
        <v>24</v>
      </c>
      <c r="D11" s="3" t="s">
        <v>27</v>
      </c>
      <c r="E11" s="3" t="s">
        <v>30</v>
      </c>
      <c r="F11" s="30">
        <v>13</v>
      </c>
      <c r="G11" s="30">
        <v>270</v>
      </c>
      <c r="H11" s="7">
        <v>1450000</v>
      </c>
      <c r="I11" s="3" t="str">
        <f t="shared" si="0"/>
        <v>6위</v>
      </c>
      <c r="J11" s="21" t="str">
        <f t="shared" si="1"/>
        <v>1등급</v>
      </c>
    </row>
    <row r="12" spans="2:10" ht="22.8" customHeight="1" thickBot="1" x14ac:dyDescent="0.45">
      <c r="B12" s="22" t="s">
        <v>16</v>
      </c>
      <c r="C12" s="8" t="s">
        <v>25</v>
      </c>
      <c r="D12" s="8" t="s">
        <v>26</v>
      </c>
      <c r="E12" s="8" t="s">
        <v>31</v>
      </c>
      <c r="F12" s="31">
        <v>15</v>
      </c>
      <c r="G12" s="31">
        <v>387</v>
      </c>
      <c r="H12" s="9">
        <v>1220000</v>
      </c>
      <c r="I12" s="8" t="str">
        <f t="shared" si="0"/>
        <v>5위</v>
      </c>
      <c r="J12" s="23" t="str">
        <f t="shared" si="1"/>
        <v>1등급</v>
      </c>
    </row>
    <row r="13" spans="2:10" ht="22.8" customHeight="1" x14ac:dyDescent="0.4">
      <c r="B13" s="39" t="s">
        <v>34</v>
      </c>
      <c r="C13" s="40"/>
      <c r="D13" s="41"/>
      <c r="E13" s="32">
        <f>SUMIF($D$5:$D$12,"벽걸이형",G5:G12)/COUNTIF(D5:D12,$D$6)</f>
        <v>452</v>
      </c>
      <c r="F13" s="42"/>
      <c r="G13" s="44" t="s">
        <v>33</v>
      </c>
      <c r="H13" s="40"/>
      <c r="I13" s="41"/>
      <c r="J13" s="33">
        <f>DSUM(B4:J12,6,D4:D5)</f>
        <v>1536</v>
      </c>
    </row>
    <row r="14" spans="2:10" ht="22.8" customHeight="1" thickBot="1" x14ac:dyDescent="0.45">
      <c r="B14" s="36" t="s">
        <v>35</v>
      </c>
      <c r="C14" s="37"/>
      <c r="D14" s="38"/>
      <c r="E14" s="24">
        <f>SUMPRODUCT(G5:G12,판매가격)</f>
        <v>4473177630</v>
      </c>
      <c r="F14" s="43"/>
      <c r="G14" s="16" t="s">
        <v>1</v>
      </c>
      <c r="H14" s="17" t="s">
        <v>17</v>
      </c>
      <c r="I14" s="16" t="s">
        <v>36</v>
      </c>
      <c r="J14" s="34">
        <f>VLOOKUP(H14,C4:J12,5,0)*VLOOKUP(H14,C4:J12,6,0)</f>
        <v>1473520000</v>
      </c>
    </row>
    <row r="17" ht="16.8" customHeight="1" x14ac:dyDescent="0.4"/>
    <row r="18" ht="21" customHeight="1" x14ac:dyDescent="0.4"/>
    <row r="19" ht="34.799999999999997" customHeight="1" x14ac:dyDescent="0.4"/>
  </sheetData>
  <mergeCells count="4">
    <mergeCell ref="B14:D14"/>
    <mergeCell ref="B13:D13"/>
    <mergeCell ref="F13:F14"/>
    <mergeCell ref="G13:I13"/>
  </mergeCells>
  <phoneticPr fontId="2" type="noConversion"/>
  <conditionalFormatting sqref="B5:J12">
    <cfRule type="expression" dxfId="2" priority="1">
      <formula>$F5&lt;10</formula>
    </cfRule>
  </conditionalFormatting>
  <dataValidations count="1">
    <dataValidation type="list" allowBlank="1" showInputMessage="1" showErrorMessage="1" sqref="H14" xr:uid="{D7BC3707-5187-4246-AE73-AD1A236164F2}">
      <formula1>$C$5:$C$12</formula1>
    </dataValidation>
  </dataValidation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983F3-FC21-4007-A66D-300DEDF2C448}">
  <dimension ref="B2:H24"/>
  <sheetViews>
    <sheetView workbookViewId="0">
      <selection activeCell="C7" sqref="C7"/>
    </sheetView>
  </sheetViews>
  <sheetFormatPr defaultRowHeight="17.399999999999999" x14ac:dyDescent="0.4"/>
  <cols>
    <col min="1" max="1" width="1.69921875" customWidth="1"/>
    <col min="2" max="2" width="19.59765625" bestFit="1" customWidth="1"/>
    <col min="3" max="3" width="15" bestFit="1" customWidth="1"/>
    <col min="4" max="4" width="8.59765625" bestFit="1" customWidth="1"/>
    <col min="5" max="5" width="15.8984375" customWidth="1"/>
    <col min="6" max="6" width="9.09765625" customWidth="1"/>
    <col min="7" max="7" width="8.8984375" bestFit="1" customWidth="1"/>
    <col min="8" max="8" width="16.69921875" customWidth="1"/>
  </cols>
  <sheetData>
    <row r="2" spans="2:8" ht="28.8" x14ac:dyDescent="0.4"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6" t="s">
        <v>5</v>
      </c>
      <c r="H2" s="5" t="s">
        <v>6</v>
      </c>
    </row>
    <row r="3" spans="2:8" x14ac:dyDescent="0.4">
      <c r="B3" s="3" t="s">
        <v>9</v>
      </c>
      <c r="C3" s="3" t="s">
        <v>18</v>
      </c>
      <c r="D3" s="3" t="s">
        <v>26</v>
      </c>
      <c r="E3" s="3" t="s">
        <v>29</v>
      </c>
      <c r="F3" s="4">
        <v>18</v>
      </c>
      <c r="G3" s="4">
        <v>661.00000000000011</v>
      </c>
      <c r="H3" s="7">
        <v>2260000</v>
      </c>
    </row>
    <row r="4" spans="2:8" x14ac:dyDescent="0.4">
      <c r="B4" s="3" t="s">
        <v>10</v>
      </c>
      <c r="C4" s="3" t="s">
        <v>19</v>
      </c>
      <c r="D4" s="3" t="s">
        <v>27</v>
      </c>
      <c r="E4" s="3" t="s">
        <v>30</v>
      </c>
      <c r="F4" s="4">
        <v>7</v>
      </c>
      <c r="G4" s="4">
        <v>517</v>
      </c>
      <c r="H4" s="7">
        <v>1100000</v>
      </c>
    </row>
    <row r="5" spans="2:8" x14ac:dyDescent="0.4">
      <c r="B5" s="3" t="s">
        <v>11</v>
      </c>
      <c r="C5" s="3" t="s">
        <v>20</v>
      </c>
      <c r="D5" s="3" t="s">
        <v>28</v>
      </c>
      <c r="E5" s="3" t="s">
        <v>31</v>
      </c>
      <c r="F5" s="4">
        <v>23</v>
      </c>
      <c r="G5" s="4">
        <v>257</v>
      </c>
      <c r="H5" s="7">
        <v>2340000</v>
      </c>
    </row>
    <row r="6" spans="2:8" x14ac:dyDescent="0.4">
      <c r="B6" s="3" t="s">
        <v>12</v>
      </c>
      <c r="C6" s="3" t="s">
        <v>21</v>
      </c>
      <c r="D6" s="3" t="s">
        <v>26</v>
      </c>
      <c r="E6" s="3" t="s">
        <v>32</v>
      </c>
      <c r="F6" s="4">
        <v>21</v>
      </c>
      <c r="G6" s="4">
        <v>497</v>
      </c>
      <c r="H6" s="7">
        <v>764790</v>
      </c>
    </row>
    <row r="7" spans="2:8" x14ac:dyDescent="0.4">
      <c r="B7" s="3" t="s">
        <v>13</v>
      </c>
      <c r="C7" s="3" t="s">
        <v>22</v>
      </c>
      <c r="D7" s="3" t="s">
        <v>28</v>
      </c>
      <c r="E7" s="3" t="s">
        <v>29</v>
      </c>
      <c r="F7" s="4">
        <v>15</v>
      </c>
      <c r="G7" s="4">
        <v>235</v>
      </c>
      <c r="H7" s="7">
        <v>1045000</v>
      </c>
    </row>
    <row r="8" spans="2:8" x14ac:dyDescent="0.4">
      <c r="B8" s="3" t="s">
        <v>14</v>
      </c>
      <c r="C8" s="3" t="s">
        <v>23</v>
      </c>
      <c r="D8" s="3" t="s">
        <v>27</v>
      </c>
      <c r="E8" s="3" t="s">
        <v>29</v>
      </c>
      <c r="F8" s="4">
        <v>9</v>
      </c>
      <c r="G8" s="4">
        <v>569</v>
      </c>
      <c r="H8" s="7">
        <v>598000</v>
      </c>
    </row>
    <row r="9" spans="2:8" x14ac:dyDescent="0.4">
      <c r="B9" s="3" t="s">
        <v>15</v>
      </c>
      <c r="C9" s="3" t="s">
        <v>24</v>
      </c>
      <c r="D9" s="3" t="s">
        <v>27</v>
      </c>
      <c r="E9" s="3" t="s">
        <v>30</v>
      </c>
      <c r="F9" s="4">
        <v>13</v>
      </c>
      <c r="G9" s="4">
        <v>270</v>
      </c>
      <c r="H9" s="7">
        <v>1450000</v>
      </c>
    </row>
    <row r="10" spans="2:8" x14ac:dyDescent="0.4">
      <c r="B10" s="3" t="s">
        <v>16</v>
      </c>
      <c r="C10" s="3" t="s">
        <v>25</v>
      </c>
      <c r="D10" s="3" t="s">
        <v>26</v>
      </c>
      <c r="E10" s="3" t="s">
        <v>31</v>
      </c>
      <c r="F10" s="4">
        <v>15</v>
      </c>
      <c r="G10" s="4">
        <v>387</v>
      </c>
      <c r="H10" s="7">
        <v>1220000</v>
      </c>
    </row>
    <row r="11" spans="2:8" x14ac:dyDescent="0.4">
      <c r="B11" s="45" t="s">
        <v>37</v>
      </c>
      <c r="C11" s="45"/>
      <c r="D11" s="45"/>
      <c r="E11" s="45"/>
      <c r="F11" s="45"/>
      <c r="G11" s="45"/>
      <c r="H11" s="1">
        <f>DAVERAGE(D2:H10,G2,D2:D3)</f>
        <v>515</v>
      </c>
    </row>
    <row r="14" spans="2:8" x14ac:dyDescent="0.4">
      <c r="B14" s="5" t="s">
        <v>3</v>
      </c>
      <c r="C14" s="5" t="s">
        <v>6</v>
      </c>
    </row>
    <row r="15" spans="2:8" x14ac:dyDescent="0.4">
      <c r="B15" s="3" t="s">
        <v>31</v>
      </c>
      <c r="C15" s="1"/>
    </row>
    <row r="16" spans="2:8" x14ac:dyDescent="0.4">
      <c r="B16" s="1"/>
      <c r="C16" s="1" t="s">
        <v>38</v>
      </c>
    </row>
    <row r="18" spans="2:5" ht="28.8" x14ac:dyDescent="0.4">
      <c r="B18" s="5" t="s">
        <v>0</v>
      </c>
      <c r="C18" s="5" t="s">
        <v>1</v>
      </c>
      <c r="D18" s="6" t="s">
        <v>5</v>
      </c>
      <c r="E18" s="5" t="s">
        <v>6</v>
      </c>
    </row>
    <row r="19" spans="2:5" x14ac:dyDescent="0.4">
      <c r="B19" s="3" t="s">
        <v>9</v>
      </c>
      <c r="C19" s="3" t="s">
        <v>18</v>
      </c>
      <c r="D19" s="4">
        <v>661.00000000000011</v>
      </c>
      <c r="E19" s="7">
        <v>2260000</v>
      </c>
    </row>
    <row r="20" spans="2:5" x14ac:dyDescent="0.4">
      <c r="B20" s="3" t="s">
        <v>10</v>
      </c>
      <c r="C20" s="3" t="s">
        <v>19</v>
      </c>
      <c r="D20" s="4">
        <v>517</v>
      </c>
      <c r="E20" s="7">
        <v>1100000</v>
      </c>
    </row>
    <row r="21" spans="2:5" x14ac:dyDescent="0.4">
      <c r="B21" s="3" t="s">
        <v>11</v>
      </c>
      <c r="C21" s="3" t="s">
        <v>20</v>
      </c>
      <c r="D21" s="4">
        <v>257</v>
      </c>
      <c r="E21" s="7">
        <v>2340000</v>
      </c>
    </row>
    <row r="22" spans="2:5" x14ac:dyDescent="0.4">
      <c r="B22" s="3" t="s">
        <v>13</v>
      </c>
      <c r="C22" s="3" t="s">
        <v>22</v>
      </c>
      <c r="D22" s="4">
        <v>235</v>
      </c>
      <c r="E22" s="7">
        <v>1045000</v>
      </c>
    </row>
    <row r="23" spans="2:5" x14ac:dyDescent="0.4">
      <c r="B23" s="3" t="s">
        <v>15</v>
      </c>
      <c r="C23" s="3" t="s">
        <v>24</v>
      </c>
      <c r="D23" s="4">
        <v>270</v>
      </c>
      <c r="E23" s="7">
        <v>1450000</v>
      </c>
    </row>
    <row r="24" spans="2:5" x14ac:dyDescent="0.4">
      <c r="B24" s="3" t="s">
        <v>16</v>
      </c>
      <c r="C24" s="3" t="s">
        <v>25</v>
      </c>
      <c r="D24" s="4">
        <v>387</v>
      </c>
      <c r="E24" s="7">
        <v>1220000</v>
      </c>
    </row>
  </sheetData>
  <mergeCells count="1">
    <mergeCell ref="B11:G11"/>
  </mergeCells>
  <phoneticPr fontId="2" type="noConversion"/>
  <conditionalFormatting sqref="F3:F10">
    <cfRule type="expression" dxfId="1" priority="1">
      <formula>$F3&lt;10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05294-7139-4223-B2CB-E41083CAD053}">
  <dimension ref="B2:H18"/>
  <sheetViews>
    <sheetView tabSelected="1" workbookViewId="0">
      <selection activeCell="M6" sqref="M6"/>
    </sheetView>
  </sheetViews>
  <sheetFormatPr defaultRowHeight="17.399999999999999" x14ac:dyDescent="0.4"/>
  <cols>
    <col min="1" max="1" width="1.69921875" customWidth="1"/>
    <col min="2" max="2" width="19.59765625" bestFit="1" customWidth="1"/>
    <col min="3" max="3" width="15" bestFit="1" customWidth="1"/>
    <col min="4" max="4" width="13.796875" bestFit="1" customWidth="1"/>
    <col min="5" max="5" width="15.8984375" customWidth="1"/>
    <col min="6" max="6" width="9.09765625" customWidth="1"/>
    <col min="7" max="7" width="8.8984375" bestFit="1" customWidth="1"/>
    <col min="8" max="8" width="16.69921875" customWidth="1"/>
  </cols>
  <sheetData>
    <row r="2" spans="2:8" ht="28.8" x14ac:dyDescent="0.4"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6" t="s">
        <v>5</v>
      </c>
      <c r="H2" s="5" t="s">
        <v>6</v>
      </c>
    </row>
    <row r="3" spans="2:8" x14ac:dyDescent="0.4">
      <c r="B3" s="3" t="s">
        <v>13</v>
      </c>
      <c r="C3" s="3" t="s">
        <v>22</v>
      </c>
      <c r="D3" s="3" t="s">
        <v>28</v>
      </c>
      <c r="E3" s="3" t="s">
        <v>29</v>
      </c>
      <c r="F3" s="30">
        <v>15</v>
      </c>
      <c r="G3" s="30">
        <v>235</v>
      </c>
      <c r="H3" s="7">
        <v>1045000</v>
      </c>
    </row>
    <row r="4" spans="2:8" x14ac:dyDescent="0.4">
      <c r="B4" s="3" t="s">
        <v>11</v>
      </c>
      <c r="C4" s="3" t="s">
        <v>20</v>
      </c>
      <c r="D4" s="3" t="s">
        <v>28</v>
      </c>
      <c r="E4" s="3" t="s">
        <v>31</v>
      </c>
      <c r="F4" s="30">
        <v>23</v>
      </c>
      <c r="G4" s="30">
        <v>257</v>
      </c>
      <c r="H4" s="7">
        <v>2340000</v>
      </c>
    </row>
    <row r="5" spans="2:8" x14ac:dyDescent="0.4">
      <c r="B5" s="3"/>
      <c r="C5" s="3"/>
      <c r="D5" s="25" t="s">
        <v>43</v>
      </c>
      <c r="E5" s="3"/>
      <c r="F5" s="30"/>
      <c r="G5" s="30">
        <f>SUBTOTAL(1,G3:G4)</f>
        <v>246</v>
      </c>
      <c r="H5" s="7"/>
    </row>
    <row r="6" spans="2:8" x14ac:dyDescent="0.4">
      <c r="B6" s="3"/>
      <c r="C6" s="3">
        <f>SUBTOTAL(3,C3:C4)</f>
        <v>2</v>
      </c>
      <c r="D6" s="25" t="s">
        <v>39</v>
      </c>
      <c r="E6" s="3"/>
      <c r="F6" s="30"/>
      <c r="G6" s="30"/>
      <c r="H6" s="7"/>
    </row>
    <row r="7" spans="2:8" x14ac:dyDescent="0.4">
      <c r="B7" s="3" t="s">
        <v>12</v>
      </c>
      <c r="C7" s="3" t="s">
        <v>21</v>
      </c>
      <c r="D7" s="3" t="s">
        <v>26</v>
      </c>
      <c r="E7" s="3" t="s">
        <v>32</v>
      </c>
      <c r="F7" s="30">
        <v>21</v>
      </c>
      <c r="G7" s="30">
        <v>497</v>
      </c>
      <c r="H7" s="7">
        <v>764790</v>
      </c>
    </row>
    <row r="8" spans="2:8" x14ac:dyDescent="0.4">
      <c r="B8" s="3" t="s">
        <v>16</v>
      </c>
      <c r="C8" s="3" t="s">
        <v>25</v>
      </c>
      <c r="D8" s="3" t="s">
        <v>26</v>
      </c>
      <c r="E8" s="3" t="s">
        <v>31</v>
      </c>
      <c r="F8" s="30">
        <v>15</v>
      </c>
      <c r="G8" s="30">
        <v>387</v>
      </c>
      <c r="H8" s="7">
        <v>1220000</v>
      </c>
    </row>
    <row r="9" spans="2:8" x14ac:dyDescent="0.4">
      <c r="B9" s="3" t="s">
        <v>9</v>
      </c>
      <c r="C9" s="3" t="s">
        <v>18</v>
      </c>
      <c r="D9" s="3" t="s">
        <v>26</v>
      </c>
      <c r="E9" s="3" t="s">
        <v>29</v>
      </c>
      <c r="F9" s="30">
        <v>18</v>
      </c>
      <c r="G9" s="30">
        <v>652</v>
      </c>
      <c r="H9" s="7">
        <v>2260000</v>
      </c>
    </row>
    <row r="10" spans="2:8" x14ac:dyDescent="0.4">
      <c r="B10" s="3"/>
      <c r="C10" s="3"/>
      <c r="D10" s="25" t="s">
        <v>44</v>
      </c>
      <c r="E10" s="3"/>
      <c r="F10" s="30"/>
      <c r="G10" s="30">
        <f>SUBTOTAL(1,G7:G9)</f>
        <v>512</v>
      </c>
      <c r="H10" s="7"/>
    </row>
    <row r="11" spans="2:8" x14ac:dyDescent="0.4">
      <c r="B11" s="3"/>
      <c r="C11" s="3">
        <f>SUBTOTAL(3,C7:C9)</f>
        <v>3</v>
      </c>
      <c r="D11" s="25" t="s">
        <v>40</v>
      </c>
      <c r="E11" s="3"/>
      <c r="F11" s="30"/>
      <c r="G11" s="30"/>
      <c r="H11" s="7"/>
    </row>
    <row r="12" spans="2:8" x14ac:dyDescent="0.4">
      <c r="B12" s="3" t="s">
        <v>15</v>
      </c>
      <c r="C12" s="3" t="s">
        <v>24</v>
      </c>
      <c r="D12" s="3" t="s">
        <v>27</v>
      </c>
      <c r="E12" s="3" t="s">
        <v>30</v>
      </c>
      <c r="F12" s="30">
        <v>13</v>
      </c>
      <c r="G12" s="30">
        <v>270</v>
      </c>
      <c r="H12" s="7">
        <v>1450000</v>
      </c>
    </row>
    <row r="13" spans="2:8" x14ac:dyDescent="0.4">
      <c r="B13" s="3"/>
      <c r="C13" s="3"/>
      <c r="D13" s="25" t="s">
        <v>45</v>
      </c>
      <c r="E13" s="3"/>
      <c r="F13" s="30"/>
      <c r="G13" s="30">
        <f>SUBTOTAL(1,G12:G12)</f>
        <v>270</v>
      </c>
      <c r="H13" s="7"/>
    </row>
    <row r="14" spans="2:8" x14ac:dyDescent="0.4">
      <c r="B14" s="3"/>
      <c r="C14" s="3"/>
      <c r="D14" s="25" t="s">
        <v>46</v>
      </c>
      <c r="E14" s="3"/>
      <c r="F14" s="30"/>
      <c r="G14" s="30">
        <f>SUBTOTAL(1,G3:G12)</f>
        <v>383</v>
      </c>
      <c r="H14" s="7"/>
    </row>
    <row r="15" spans="2:8" x14ac:dyDescent="0.4">
      <c r="B15" s="3" t="s">
        <v>14</v>
      </c>
      <c r="C15" s="3" t="s">
        <v>23</v>
      </c>
      <c r="D15" s="3" t="s">
        <v>27</v>
      </c>
      <c r="E15" s="3" t="s">
        <v>29</v>
      </c>
      <c r="F15" s="30">
        <v>9</v>
      </c>
      <c r="G15" s="30">
        <v>569</v>
      </c>
      <c r="H15" s="7">
        <v>598000</v>
      </c>
    </row>
    <row r="16" spans="2:8" x14ac:dyDescent="0.4">
      <c r="B16" s="3" t="s">
        <v>10</v>
      </c>
      <c r="C16" s="3" t="s">
        <v>19</v>
      </c>
      <c r="D16" s="3" t="s">
        <v>27</v>
      </c>
      <c r="E16" s="3" t="s">
        <v>30</v>
      </c>
      <c r="F16" s="30">
        <v>7</v>
      </c>
      <c r="G16" s="30">
        <v>517</v>
      </c>
      <c r="H16" s="7">
        <v>1100000</v>
      </c>
    </row>
    <row r="17" spans="2:8" x14ac:dyDescent="0.4">
      <c r="B17" s="26"/>
      <c r="C17" s="26">
        <f>SUBTOTAL(3,C12:C16)</f>
        <v>3</v>
      </c>
      <c r="D17" s="28" t="s">
        <v>41</v>
      </c>
      <c r="E17" s="26"/>
      <c r="F17" s="35"/>
      <c r="G17" s="35"/>
      <c r="H17" s="27"/>
    </row>
    <row r="18" spans="2:8" x14ac:dyDescent="0.4">
      <c r="B18" s="26"/>
      <c r="C18" s="26">
        <f>SUBTOTAL(3,C3:C16)</f>
        <v>8</v>
      </c>
      <c r="D18" s="28" t="s">
        <v>42</v>
      </c>
      <c r="E18" s="26"/>
      <c r="F18" s="35"/>
      <c r="G18" s="35"/>
      <c r="H18" s="27"/>
    </row>
  </sheetData>
  <sortState ref="B3:H16">
    <sortCondition descending="1" ref="D3:D16"/>
  </sortState>
  <phoneticPr fontId="2" type="noConversion"/>
  <conditionalFormatting sqref="B3:H18">
    <cfRule type="expression" dxfId="0" priority="1">
      <formula>$F3&lt;10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판매가격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손현주</dc:creator>
  <cp:lastModifiedBy>손현주</cp:lastModifiedBy>
  <dcterms:created xsi:type="dcterms:W3CDTF">2022-05-19T09:43:53Z</dcterms:created>
  <dcterms:modified xsi:type="dcterms:W3CDTF">2022-05-19T12:24:21Z</dcterms:modified>
</cp:coreProperties>
</file>