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임정훈\Desktop\사무\연습1\"/>
    </mc:Choice>
  </mc:AlternateContent>
  <bookViews>
    <workbookView xWindow="0" yWindow="0" windowWidth="23040" windowHeight="876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4" i="1" l="1"/>
  <c r="F24" i="1"/>
  <c r="G24" i="1"/>
  <c r="H24" i="1"/>
  <c r="C24" i="1"/>
  <c r="J17" i="1"/>
  <c r="J21" i="1"/>
  <c r="J22" i="1"/>
  <c r="J10" i="1"/>
  <c r="I14" i="1"/>
  <c r="J14" i="1" s="1"/>
  <c r="I4" i="1"/>
  <c r="I19" i="1"/>
  <c r="J19" i="1" s="1"/>
  <c r="I17" i="1"/>
  <c r="I15" i="1"/>
  <c r="J15" i="1" s="1"/>
  <c r="I11" i="1"/>
  <c r="J11" i="1" s="1"/>
  <c r="I18" i="1"/>
  <c r="J18" i="1" s="1"/>
  <c r="K18" i="1" s="1"/>
  <c r="I16" i="1"/>
  <c r="J16" i="1" s="1"/>
  <c r="I7" i="1"/>
  <c r="J7" i="1" s="1"/>
  <c r="I23" i="1"/>
  <c r="J23" i="1" s="1"/>
  <c r="I5" i="1"/>
  <c r="J5" i="1" s="1"/>
  <c r="I21" i="1"/>
  <c r="I12" i="1"/>
  <c r="J12" i="1" s="1"/>
  <c r="I8" i="1"/>
  <c r="J8" i="1" s="1"/>
  <c r="I13" i="1"/>
  <c r="J13" i="1" s="1"/>
  <c r="K13" i="1" s="1"/>
  <c r="I9" i="1"/>
  <c r="J9" i="1" s="1"/>
  <c r="I6" i="1"/>
  <c r="J6" i="1" s="1"/>
  <c r="I22" i="1"/>
  <c r="I20" i="1"/>
  <c r="J20" i="1" s="1"/>
  <c r="I10" i="1"/>
  <c r="D14" i="1"/>
  <c r="D4" i="1"/>
  <c r="D19" i="1"/>
  <c r="D17" i="1"/>
  <c r="D15" i="1"/>
  <c r="D11" i="1"/>
  <c r="D18" i="1"/>
  <c r="D16" i="1"/>
  <c r="D7" i="1"/>
  <c r="D23" i="1"/>
  <c r="D5" i="1"/>
  <c r="D21" i="1"/>
  <c r="D12" i="1"/>
  <c r="D8" i="1"/>
  <c r="D13" i="1"/>
  <c r="D9" i="1"/>
  <c r="D6" i="1"/>
  <c r="D22" i="1"/>
  <c r="D20" i="1"/>
  <c r="D10" i="1"/>
  <c r="K21" i="1" l="1"/>
  <c r="I24" i="1"/>
  <c r="K17" i="1"/>
  <c r="J4" i="1"/>
  <c r="L19" i="1" s="1"/>
  <c r="D24" i="1"/>
  <c r="K10" i="1"/>
  <c r="K20" i="1"/>
  <c r="K19" i="1"/>
  <c r="K6" i="1"/>
  <c r="L14" i="1"/>
  <c r="K14" i="1"/>
  <c r="K9" i="1"/>
  <c r="K16" i="1"/>
  <c r="L5" i="1"/>
  <c r="K5" i="1"/>
  <c r="J27" i="1"/>
  <c r="K7" i="1"/>
  <c r="K8" i="1"/>
  <c r="K11" i="1"/>
  <c r="L11" i="1"/>
  <c r="K12" i="1"/>
  <c r="K15" i="1"/>
  <c r="L15" i="1"/>
  <c r="J24" i="1"/>
  <c r="K22" i="1"/>
  <c r="K23" i="1"/>
  <c r="I27" i="1"/>
  <c r="L10" i="1"/>
  <c r="L9" i="1" l="1"/>
  <c r="L20" i="1"/>
  <c r="L23" i="1"/>
  <c r="K4" i="1"/>
  <c r="L12" i="1"/>
  <c r="L7" i="1"/>
  <c r="L4" i="1"/>
  <c r="J26" i="1" s="1"/>
  <c r="L22" i="1"/>
  <c r="L6" i="1"/>
  <c r="L18" i="1"/>
  <c r="L8" i="1"/>
  <c r="L17" i="1"/>
  <c r="L21" i="1"/>
  <c r="L13" i="1"/>
  <c r="L16" i="1"/>
  <c r="K24" i="1"/>
  <c r="I28" i="1"/>
  <c r="I25" i="1"/>
  <c r="J25" i="1"/>
  <c r="J28" i="1" l="1"/>
  <c r="I26" i="1"/>
</calcChain>
</file>

<file path=xl/sharedStrings.xml><?xml version="1.0" encoding="utf-8"?>
<sst xmlns="http://schemas.openxmlformats.org/spreadsheetml/2006/main" count="43" uniqueCount="43">
  <si>
    <t>차종류별 판매실적 분석</t>
    <phoneticPr fontId="2" type="noConversion"/>
  </si>
  <si>
    <t>차종류</t>
    <phoneticPr fontId="2" type="noConversion"/>
  </si>
  <si>
    <t>단가</t>
    <phoneticPr fontId="2" type="noConversion"/>
  </si>
  <si>
    <t>판매계획</t>
    <phoneticPr fontId="2" type="noConversion"/>
  </si>
  <si>
    <t>금액</t>
    <phoneticPr fontId="2" type="noConversion"/>
  </si>
  <si>
    <t>판매실적</t>
    <phoneticPr fontId="2" type="noConversion"/>
  </si>
  <si>
    <t>봄</t>
    <phoneticPr fontId="2" type="noConversion"/>
  </si>
  <si>
    <t>여름</t>
    <phoneticPr fontId="2" type="noConversion"/>
  </si>
  <si>
    <t>가을</t>
    <phoneticPr fontId="2" type="noConversion"/>
  </si>
  <si>
    <t>겨울</t>
    <phoneticPr fontId="2" type="noConversion"/>
  </si>
  <si>
    <t>판매실적</t>
    <phoneticPr fontId="2" type="noConversion"/>
  </si>
  <si>
    <t>수량</t>
    <phoneticPr fontId="2" type="noConversion"/>
  </si>
  <si>
    <t>금액</t>
    <phoneticPr fontId="2" type="noConversion"/>
  </si>
  <si>
    <t>달성율</t>
    <phoneticPr fontId="2" type="noConversion"/>
  </si>
  <si>
    <t>판매순위</t>
    <phoneticPr fontId="2" type="noConversion"/>
  </si>
  <si>
    <t>딸기주스</t>
    <phoneticPr fontId="2" type="noConversion"/>
  </si>
  <si>
    <t>원두커피</t>
    <phoneticPr fontId="2" type="noConversion"/>
  </si>
  <si>
    <t>코리언커피</t>
    <phoneticPr fontId="2" type="noConversion"/>
  </si>
  <si>
    <t>아이스커피</t>
    <phoneticPr fontId="2" type="noConversion"/>
  </si>
  <si>
    <t>인삼차</t>
    <phoneticPr fontId="2" type="noConversion"/>
  </si>
  <si>
    <t>녹차</t>
    <phoneticPr fontId="2" type="noConversion"/>
  </si>
  <si>
    <t>오렌지커피</t>
    <phoneticPr fontId="2" type="noConversion"/>
  </si>
  <si>
    <t>쌍화차</t>
    <phoneticPr fontId="2" type="noConversion"/>
  </si>
  <si>
    <t>맥심커피</t>
    <phoneticPr fontId="2" type="noConversion"/>
  </si>
  <si>
    <t>홍차</t>
    <phoneticPr fontId="2" type="noConversion"/>
  </si>
  <si>
    <t>키위주스</t>
    <phoneticPr fontId="2" type="noConversion"/>
  </si>
  <si>
    <t>배주스</t>
    <phoneticPr fontId="2" type="noConversion"/>
  </si>
  <si>
    <t>옥수수차</t>
    <phoneticPr fontId="2" type="noConversion"/>
  </si>
  <si>
    <t>어성초</t>
    <phoneticPr fontId="2" type="noConversion"/>
  </si>
  <si>
    <t>에스프레소</t>
    <phoneticPr fontId="2" type="noConversion"/>
  </si>
  <si>
    <t>우유</t>
    <phoneticPr fontId="2" type="noConversion"/>
  </si>
  <si>
    <t>수량</t>
    <phoneticPr fontId="2" type="noConversion"/>
  </si>
  <si>
    <t>합계 및 평균</t>
    <phoneticPr fontId="2" type="noConversion"/>
  </si>
  <si>
    <t>판매순위가 10 미만이면서 "차" 단어를 포함한 합</t>
    <phoneticPr fontId="2" type="noConversion"/>
  </si>
  <si>
    <t>판매순위가 10 이상이면서 "주스" 단어를 포함한 합</t>
    <phoneticPr fontId="2" type="noConversion"/>
  </si>
  <si>
    <t>차종류에 "커피" 단어를 포함한 합</t>
    <phoneticPr fontId="2" type="noConversion"/>
  </si>
  <si>
    <t>판매순위가 10 이상 15 미만인 각 합</t>
    <phoneticPr fontId="2" type="noConversion"/>
  </si>
  <si>
    <t>=SUMIF($A$4:$A$23,"*커피*",I4:I23)</t>
    <phoneticPr fontId="2" type="noConversion"/>
  </si>
  <si>
    <t>=SUMIFS(I4:I23,$L$4:$L$23,"&gt;=10",$L$4:$L$23,"&lt;15")</t>
    <phoneticPr fontId="2" type="noConversion"/>
  </si>
  <si>
    <t>사과주스</t>
    <phoneticPr fontId="2" type="noConversion"/>
  </si>
  <si>
    <t>포도주스</t>
    <phoneticPr fontId="2" type="noConversion"/>
  </si>
  <si>
    <t>카푸치노</t>
    <phoneticPr fontId="2" type="noConversion"/>
  </si>
  <si>
    <t>꿀차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</si>
</sst>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2" formatCode="_-&quot;₩&quot;* #,##0_-;\-&quot;₩&quot;* #,##0_-;_-&quot;₩&quot;* &quot;-&quot;_-;_-@_-"/>
  </numFmts>
  <fonts count="4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u/>
      <sz val="20"/>
      <color theme="1"/>
      <name val="맑은 고딕"/>
      <family val="3"/>
      <charset val="129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auto="1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2" fontId="0" fillId="0" borderId="1" xfId="1" applyFont="1" applyBorder="1">
      <alignment vertical="center"/>
    </xf>
    <xf numFmtId="0" fontId="0" fillId="0" borderId="1" xfId="0" applyBorder="1">
      <alignment vertical="center"/>
    </xf>
    <xf numFmtId="9" fontId="0" fillId="0" borderId="1" xfId="2" applyFont="1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quotePrefix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2" fontId="0" fillId="0" borderId="3" xfId="1" applyFont="1" applyBorder="1">
      <alignment vertical="center"/>
    </xf>
    <xf numFmtId="0" fontId="0" fillId="0" borderId="3" xfId="0" applyBorder="1">
      <alignment vertical="center"/>
    </xf>
    <xf numFmtId="9" fontId="0" fillId="0" borderId="3" xfId="2" applyFont="1" applyBorder="1">
      <alignment vertical="center"/>
    </xf>
    <xf numFmtId="0" fontId="0" fillId="0" borderId="4" xfId="0" applyBorder="1" applyAlignment="1">
      <alignment horizontal="center" vertical="center"/>
    </xf>
    <xf numFmtId="42" fontId="0" fillId="0" borderId="4" xfId="1" applyFont="1" applyBorder="1">
      <alignment vertical="center"/>
    </xf>
    <xf numFmtId="0" fontId="0" fillId="0" borderId="4" xfId="0" applyBorder="1">
      <alignment vertical="center"/>
    </xf>
    <xf numFmtId="9" fontId="0" fillId="0" borderId="4" xfId="2" applyFont="1" applyBorder="1">
      <alignment vertical="center"/>
    </xf>
    <xf numFmtId="0" fontId="0" fillId="0" borderId="5" xfId="0" applyBorder="1" applyAlignment="1">
      <alignment horizontal="center" vertical="center"/>
    </xf>
    <xf numFmtId="42" fontId="0" fillId="0" borderId="5" xfId="1" applyFont="1" applyBorder="1">
      <alignment vertical="center"/>
    </xf>
    <xf numFmtId="0" fontId="0" fillId="0" borderId="5" xfId="0" applyBorder="1">
      <alignment vertical="center"/>
    </xf>
    <xf numFmtId="9" fontId="0" fillId="0" borderId="5" xfId="2" applyFont="1" applyBorder="1">
      <alignment vertical="center"/>
    </xf>
    <xf numFmtId="0" fontId="3" fillId="0" borderId="0" xfId="0" applyFont="1" applyAlignment="1">
      <alignment horizontal="center" vertical="center"/>
    </xf>
  </cellXfs>
  <cellStyles count="3">
    <cellStyle name="백분율" xfId="2" builtinId="5"/>
    <cellStyle name="통화 [0]" xfId="1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sng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ko-KR" altLang="en-US" sz="1800" b="1" u="sng">
                <a:solidFill>
                  <a:schemeClr val="tx1"/>
                </a:solidFill>
              </a:rPr>
              <a:t>계획 대비 실적 현황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sng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v>판매실적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Sheet1!$A$4:$A$8</c:f>
              <c:strCache>
                <c:ptCount val="5"/>
                <c:pt idx="0">
                  <c:v>사과주스</c:v>
                </c:pt>
                <c:pt idx="1">
                  <c:v>포도주스</c:v>
                </c:pt>
                <c:pt idx="2">
                  <c:v>카푸치노</c:v>
                </c:pt>
                <c:pt idx="3">
                  <c:v>맥심커피</c:v>
                </c:pt>
                <c:pt idx="4">
                  <c:v>옥수수차</c:v>
                </c:pt>
              </c:strCache>
            </c:strRef>
          </c:cat>
          <c:val>
            <c:numRef>
              <c:f>Sheet1!$I$4:$I$8</c:f>
              <c:numCache>
                <c:formatCode>General</c:formatCode>
                <c:ptCount val="5"/>
                <c:pt idx="0">
                  <c:v>709</c:v>
                </c:pt>
                <c:pt idx="1">
                  <c:v>940</c:v>
                </c:pt>
                <c:pt idx="2">
                  <c:v>1040</c:v>
                </c:pt>
                <c:pt idx="3">
                  <c:v>1101</c:v>
                </c:pt>
                <c:pt idx="4">
                  <c:v>1210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7AA-4CD6-A920-5406EACCD6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485345184"/>
        <c:axId val="1485345600"/>
      </c:barChart>
      <c:lineChart>
        <c:grouping val="standard"/>
        <c:varyColors val="0"/>
        <c:ser>
          <c:idx val="0"/>
          <c:order val="0"/>
          <c:tx>
            <c:v>판매계획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Sheet1!$A$4:$A$8</c:f>
              <c:strCache>
                <c:ptCount val="5"/>
                <c:pt idx="0">
                  <c:v>사과주스</c:v>
                </c:pt>
                <c:pt idx="1">
                  <c:v>포도주스</c:v>
                </c:pt>
                <c:pt idx="2">
                  <c:v>카푸치노</c:v>
                </c:pt>
                <c:pt idx="3">
                  <c:v>맥심커피</c:v>
                </c:pt>
                <c:pt idx="4">
                  <c:v>옥수수차</c:v>
                </c:pt>
              </c:strCache>
            </c:strRef>
          </c:cat>
          <c:val>
            <c:numRef>
              <c:f>Sheet1!$C$4:$C$8</c:f>
              <c:numCache>
                <c:formatCode>General</c:formatCode>
                <c:ptCount val="5"/>
                <c:pt idx="0">
                  <c:v>1300</c:v>
                </c:pt>
                <c:pt idx="1">
                  <c:v>1500</c:v>
                </c:pt>
                <c:pt idx="2">
                  <c:v>1500</c:v>
                </c:pt>
                <c:pt idx="3">
                  <c:v>1500</c:v>
                </c:pt>
                <c:pt idx="4">
                  <c:v>1500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AA-4CD6-A920-5406EACCD6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5345184"/>
        <c:axId val="1485345600"/>
      </c:lineChart>
      <c:catAx>
        <c:axId val="148534518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ko-KR" altLang="en-US" b="1">
                    <a:solidFill>
                      <a:schemeClr val="tx1"/>
                    </a:solidFill>
                  </a:rPr>
                  <a:t>차종류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ko-K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485345600"/>
        <c:crosses val="autoZero"/>
        <c:auto val="1"/>
        <c:lblAlgn val="ctr"/>
        <c:lblOffset val="100"/>
        <c:noMultiLvlLbl val="0"/>
      </c:catAx>
      <c:valAx>
        <c:axId val="14853456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ko-KR" altLang="en-US" b="1">
                    <a:solidFill>
                      <a:schemeClr val="tx1"/>
                    </a:solidFill>
                  </a:rPr>
                  <a:t>수량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ko-K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485345184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31</xdr:row>
      <xdr:rowOff>0</xdr:rowOff>
    </xdr:from>
    <xdr:to>
      <xdr:col>12</xdr:col>
      <xdr:colOff>0</xdr:colOff>
      <xdr:row>47</xdr:row>
      <xdr:rowOff>0</xdr:rowOff>
    </xdr:to>
    <xdr:graphicFrame macro="">
      <xdr:nvGraphicFramePr>
        <xdr:cNvPr id="2" name="차트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0"/>
  <sheetViews>
    <sheetView tabSelected="1" workbookViewId="0">
      <selection activeCell="M8" sqref="M8"/>
    </sheetView>
  </sheetViews>
  <sheetFormatPr defaultRowHeight="17.399999999999999" x14ac:dyDescent="0.4"/>
  <cols>
    <col min="2" max="2" width="11.19921875" customWidth="1"/>
    <col min="3" max="3" width="11" customWidth="1"/>
    <col min="4" max="4" width="12.5" customWidth="1"/>
    <col min="5" max="8" width="0" hidden="1" customWidth="1"/>
    <col min="10" max="10" width="13.296875" bestFit="1" customWidth="1"/>
    <col min="11" max="11" width="10.69921875" customWidth="1"/>
  </cols>
  <sheetData>
    <row r="1" spans="1:12" ht="30" x14ac:dyDescent="0.4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12" x14ac:dyDescent="0.4">
      <c r="A2" s="1" t="s">
        <v>1</v>
      </c>
      <c r="B2" s="1" t="s">
        <v>2</v>
      </c>
      <c r="C2" s="1" t="s">
        <v>3</v>
      </c>
      <c r="D2" s="1"/>
      <c r="E2" s="1" t="s">
        <v>5</v>
      </c>
      <c r="F2" s="1"/>
      <c r="G2" s="1"/>
      <c r="H2" s="1"/>
      <c r="I2" s="1" t="s">
        <v>10</v>
      </c>
      <c r="J2" s="1"/>
      <c r="K2" s="1" t="s">
        <v>13</v>
      </c>
      <c r="L2" s="1" t="s">
        <v>14</v>
      </c>
    </row>
    <row r="3" spans="1:12" x14ac:dyDescent="0.4">
      <c r="A3" s="1"/>
      <c r="B3" s="1"/>
      <c r="C3" s="2" t="s">
        <v>31</v>
      </c>
      <c r="D3" s="2" t="s">
        <v>4</v>
      </c>
      <c r="E3" s="2" t="s">
        <v>6</v>
      </c>
      <c r="F3" s="2" t="s">
        <v>7</v>
      </c>
      <c r="G3" s="2" t="s">
        <v>8</v>
      </c>
      <c r="H3" s="2" t="s">
        <v>9</v>
      </c>
      <c r="I3" s="2" t="s">
        <v>11</v>
      </c>
      <c r="J3" s="2" t="s">
        <v>12</v>
      </c>
      <c r="K3" s="1"/>
      <c r="L3" s="1"/>
    </row>
    <row r="4" spans="1:12" x14ac:dyDescent="0.4">
      <c r="A4" s="9" t="s">
        <v>39</v>
      </c>
      <c r="B4" s="10">
        <v>3500</v>
      </c>
      <c r="C4" s="11">
        <v>1300</v>
      </c>
      <c r="D4" s="10">
        <f>C4*B4</f>
        <v>4550000</v>
      </c>
      <c r="E4" s="11">
        <v>207</v>
      </c>
      <c r="F4" s="11">
        <v>230</v>
      </c>
      <c r="G4" s="11">
        <v>146</v>
      </c>
      <c r="H4" s="11">
        <v>126</v>
      </c>
      <c r="I4" s="11">
        <f>SUM(E4:H4)</f>
        <v>709</v>
      </c>
      <c r="J4" s="10">
        <f>IF(I4&gt;=1000,I4*B4*1.2,I4*B4)</f>
        <v>2481500</v>
      </c>
      <c r="K4" s="12">
        <f>J4/D4</f>
        <v>0.54538461538461536</v>
      </c>
      <c r="L4" s="11">
        <f>RANK(J4,$J$4:$J$23)</f>
        <v>17</v>
      </c>
    </row>
    <row r="5" spans="1:12" x14ac:dyDescent="0.4">
      <c r="A5" s="13" t="s">
        <v>40</v>
      </c>
      <c r="B5" s="14">
        <v>4000</v>
      </c>
      <c r="C5" s="15">
        <v>1500</v>
      </c>
      <c r="D5" s="14">
        <f>C5*B5</f>
        <v>6000000</v>
      </c>
      <c r="E5" s="15">
        <v>130</v>
      </c>
      <c r="F5" s="15">
        <v>500</v>
      </c>
      <c r="G5" s="15">
        <v>90</v>
      </c>
      <c r="H5" s="15">
        <v>220</v>
      </c>
      <c r="I5" s="15">
        <f>SUM(E5:H5)</f>
        <v>940</v>
      </c>
      <c r="J5" s="14">
        <f>IF(I5&gt;=1000,I5*B5*1.2,I5*B5)</f>
        <v>3760000</v>
      </c>
      <c r="K5" s="16">
        <f>J5/D5</f>
        <v>0.62666666666666671</v>
      </c>
      <c r="L5" s="15">
        <f>RANK(J5,$J$4:$J$23)</f>
        <v>12</v>
      </c>
    </row>
    <row r="6" spans="1:12" x14ac:dyDescent="0.4">
      <c r="A6" s="13" t="s">
        <v>41</v>
      </c>
      <c r="B6" s="14">
        <v>3000</v>
      </c>
      <c r="C6" s="15">
        <v>1500</v>
      </c>
      <c r="D6" s="14">
        <f>C6*B6</f>
        <v>4500000</v>
      </c>
      <c r="E6" s="15">
        <v>350</v>
      </c>
      <c r="F6" s="15">
        <v>70</v>
      </c>
      <c r="G6" s="15">
        <v>100</v>
      </c>
      <c r="H6" s="15">
        <v>520</v>
      </c>
      <c r="I6" s="15">
        <f>SUM(E6:H6)</f>
        <v>1040</v>
      </c>
      <c r="J6" s="14">
        <f>IF(I6&gt;=1000,I6*B6*1.2,I6*B6)</f>
        <v>3744000</v>
      </c>
      <c r="K6" s="16">
        <f>J6/D6</f>
        <v>0.83199999999999996</v>
      </c>
      <c r="L6" s="15">
        <f>RANK(J6,$J$4:$J$23)</f>
        <v>13</v>
      </c>
    </row>
    <row r="7" spans="1:12" x14ac:dyDescent="0.4">
      <c r="A7" s="13" t="s">
        <v>23</v>
      </c>
      <c r="B7" s="14">
        <v>4000</v>
      </c>
      <c r="C7" s="15">
        <v>1500</v>
      </c>
      <c r="D7" s="14">
        <f>C7*B7</f>
        <v>6000000</v>
      </c>
      <c r="E7" s="15">
        <v>456</v>
      </c>
      <c r="F7" s="15">
        <v>260</v>
      </c>
      <c r="G7" s="15">
        <v>175</v>
      </c>
      <c r="H7" s="15">
        <v>210</v>
      </c>
      <c r="I7" s="15">
        <f>SUM(E7:H7)</f>
        <v>1101</v>
      </c>
      <c r="J7" s="14">
        <f>IF(I7&gt;=1000,I7*B7*1.2,I7*B7)</f>
        <v>5284800</v>
      </c>
      <c r="K7" s="16">
        <f>J7/D7</f>
        <v>0.88080000000000003</v>
      </c>
      <c r="L7" s="15">
        <f>RANK(J7,$J$4:$J$23)</f>
        <v>7</v>
      </c>
    </row>
    <row r="8" spans="1:12" x14ac:dyDescent="0.4">
      <c r="A8" s="13" t="s">
        <v>27</v>
      </c>
      <c r="B8" s="14">
        <v>4000</v>
      </c>
      <c r="C8" s="15">
        <v>1500</v>
      </c>
      <c r="D8" s="14">
        <f>C8*B8</f>
        <v>6000000</v>
      </c>
      <c r="E8" s="15">
        <v>530</v>
      </c>
      <c r="F8" s="15">
        <v>320</v>
      </c>
      <c r="G8" s="15">
        <v>90</v>
      </c>
      <c r="H8" s="15">
        <v>270</v>
      </c>
      <c r="I8" s="15">
        <f>SUM(E8:H8)</f>
        <v>1210</v>
      </c>
      <c r="J8" s="14">
        <f>IF(I8&gt;=1000,I8*B8*1.2,I8*B8)</f>
        <v>5808000</v>
      </c>
      <c r="K8" s="16">
        <f>J8/D8</f>
        <v>0.96799999999999997</v>
      </c>
      <c r="L8" s="15">
        <f>RANK(J8,$J$4:$J$23)</f>
        <v>6</v>
      </c>
    </row>
    <row r="9" spans="1:12" x14ac:dyDescent="0.4">
      <c r="A9" s="13" t="s">
        <v>42</v>
      </c>
      <c r="B9" s="14">
        <v>4000</v>
      </c>
      <c r="C9" s="15">
        <v>1500</v>
      </c>
      <c r="D9" s="14">
        <f>C9*B9</f>
        <v>6000000</v>
      </c>
      <c r="E9" s="15">
        <v>190</v>
      </c>
      <c r="F9" s="15">
        <v>250</v>
      </c>
      <c r="G9" s="15">
        <v>520</v>
      </c>
      <c r="H9" s="15">
        <v>320</v>
      </c>
      <c r="I9" s="15">
        <f>SUM(E9:H9)</f>
        <v>1280</v>
      </c>
      <c r="J9" s="14">
        <f>IF(I9&gt;=1000,I9*B9*1.2,I9*B9)</f>
        <v>6144000</v>
      </c>
      <c r="K9" s="16">
        <f>J9/D9</f>
        <v>1.024</v>
      </c>
      <c r="L9" s="15">
        <f>RANK(J9,$J$4:$J$23)</f>
        <v>5</v>
      </c>
    </row>
    <row r="10" spans="1:12" x14ac:dyDescent="0.4">
      <c r="A10" s="13" t="s">
        <v>15</v>
      </c>
      <c r="B10" s="14">
        <v>5000</v>
      </c>
      <c r="C10" s="15">
        <v>550</v>
      </c>
      <c r="D10" s="14">
        <f>C10*B10</f>
        <v>2750000</v>
      </c>
      <c r="E10" s="15">
        <v>120</v>
      </c>
      <c r="F10" s="15">
        <v>195</v>
      </c>
      <c r="G10" s="15">
        <v>123</v>
      </c>
      <c r="H10" s="15">
        <v>200</v>
      </c>
      <c r="I10" s="15">
        <f>SUM(E10:H10)</f>
        <v>638</v>
      </c>
      <c r="J10" s="14">
        <f>IF(I10&gt;=1000,I10*B10*1.2,I10*B10)</f>
        <v>3190000</v>
      </c>
      <c r="K10" s="16">
        <f>J10/D10</f>
        <v>1.1599999999999999</v>
      </c>
      <c r="L10" s="15">
        <f>RANK(J10,$J$4:$J$23)</f>
        <v>15</v>
      </c>
    </row>
    <row r="11" spans="1:12" x14ac:dyDescent="0.4">
      <c r="A11" s="13" t="s">
        <v>20</v>
      </c>
      <c r="B11" s="14">
        <v>1200</v>
      </c>
      <c r="C11" s="15">
        <v>1900</v>
      </c>
      <c r="D11" s="14">
        <f>C11*B11</f>
        <v>2280000</v>
      </c>
      <c r="E11" s="15">
        <v>370</v>
      </c>
      <c r="F11" s="15">
        <v>450</v>
      </c>
      <c r="G11" s="15">
        <v>470</v>
      </c>
      <c r="H11" s="15">
        <v>560</v>
      </c>
      <c r="I11" s="15">
        <f>SUM(E11:H11)</f>
        <v>1850</v>
      </c>
      <c r="J11" s="14">
        <f>IF(I11&gt;=1000,I11*B11*1.2,I11*B11)</f>
        <v>2664000</v>
      </c>
      <c r="K11" s="16">
        <f>J11/D11</f>
        <v>1.168421052631579</v>
      </c>
      <c r="L11" s="15">
        <f>RANK(J11,$J$4:$J$23)</f>
        <v>16</v>
      </c>
    </row>
    <row r="12" spans="1:12" x14ac:dyDescent="0.4">
      <c r="A12" s="13" t="s">
        <v>26</v>
      </c>
      <c r="B12" s="14">
        <v>4000</v>
      </c>
      <c r="C12" s="15">
        <v>500</v>
      </c>
      <c r="D12" s="14">
        <f>C12*B12</f>
        <v>2000000</v>
      </c>
      <c r="E12" s="15">
        <v>110</v>
      </c>
      <c r="F12" s="15">
        <v>230</v>
      </c>
      <c r="G12" s="15">
        <v>200</v>
      </c>
      <c r="H12" s="15">
        <v>70</v>
      </c>
      <c r="I12" s="15">
        <f>SUM(E12:H12)</f>
        <v>610</v>
      </c>
      <c r="J12" s="14">
        <f>IF(I12&gt;=1000,I12*B12*1.2,I12*B12)</f>
        <v>2440000</v>
      </c>
      <c r="K12" s="16">
        <f>J12/D12</f>
        <v>1.22</v>
      </c>
      <c r="L12" s="15">
        <f>RANK(J12,$J$4:$J$23)</f>
        <v>19</v>
      </c>
    </row>
    <row r="13" spans="1:12" x14ac:dyDescent="0.4">
      <c r="A13" s="13" t="s">
        <v>28</v>
      </c>
      <c r="B13" s="14">
        <v>2500</v>
      </c>
      <c r="C13" s="15">
        <v>1500</v>
      </c>
      <c r="D13" s="14">
        <f>C13*B13</f>
        <v>3750000</v>
      </c>
      <c r="E13" s="15">
        <v>550</v>
      </c>
      <c r="F13" s="15">
        <v>470</v>
      </c>
      <c r="G13" s="15">
        <v>340</v>
      </c>
      <c r="H13" s="15">
        <v>230</v>
      </c>
      <c r="I13" s="15">
        <f>SUM(E13:H13)</f>
        <v>1590</v>
      </c>
      <c r="J13" s="14">
        <f>IF(I13&gt;=1000,I13*B13*1.2,I13*B13)</f>
        <v>4770000</v>
      </c>
      <c r="K13" s="16">
        <f>J13/D13</f>
        <v>1.272</v>
      </c>
      <c r="L13" s="15">
        <f>RANK(J13,$J$4:$J$23)</f>
        <v>9</v>
      </c>
    </row>
    <row r="14" spans="1:12" x14ac:dyDescent="0.4">
      <c r="A14" s="13" t="s">
        <v>16</v>
      </c>
      <c r="B14" s="14">
        <v>3500</v>
      </c>
      <c r="C14" s="15">
        <v>1450</v>
      </c>
      <c r="D14" s="14">
        <f>C14*B14</f>
        <v>5075000</v>
      </c>
      <c r="E14" s="15">
        <v>425</v>
      </c>
      <c r="F14" s="15">
        <v>450</v>
      </c>
      <c r="G14" s="15">
        <v>520</v>
      </c>
      <c r="H14" s="15">
        <v>144</v>
      </c>
      <c r="I14" s="15">
        <f>SUM(E14:H14)</f>
        <v>1539</v>
      </c>
      <c r="J14" s="14">
        <f>IF(I14&gt;=1000,I14*B14*1.2,I14*B14)</f>
        <v>6463800</v>
      </c>
      <c r="K14" s="16">
        <f>J14/D14</f>
        <v>1.273655172413793</v>
      </c>
      <c r="L14" s="15">
        <f>RANK(J14,$J$4:$J$23)</f>
        <v>4</v>
      </c>
    </row>
    <row r="15" spans="1:12" x14ac:dyDescent="0.4">
      <c r="A15" s="13" t="s">
        <v>19</v>
      </c>
      <c r="B15" s="14">
        <v>2000</v>
      </c>
      <c r="C15" s="15">
        <v>1700</v>
      </c>
      <c r="D15" s="14">
        <f>C15*B15</f>
        <v>3400000</v>
      </c>
      <c r="E15" s="15">
        <v>350</v>
      </c>
      <c r="F15" s="15">
        <v>420</v>
      </c>
      <c r="G15" s="15">
        <v>510</v>
      </c>
      <c r="H15" s="15">
        <v>580</v>
      </c>
      <c r="I15" s="15">
        <f>SUM(E15:H15)</f>
        <v>1860</v>
      </c>
      <c r="J15" s="14">
        <f>IF(I15&gt;=1000,I15*B15*1.2,I15*B15)</f>
        <v>4464000</v>
      </c>
      <c r="K15" s="16">
        <f>J15/D15</f>
        <v>1.3129411764705883</v>
      </c>
      <c r="L15" s="15">
        <f>RANK(J15,$J$4:$J$23)</f>
        <v>10</v>
      </c>
    </row>
    <row r="16" spans="1:12" x14ac:dyDescent="0.4">
      <c r="A16" s="13" t="s">
        <v>22</v>
      </c>
      <c r="B16" s="14">
        <v>2800</v>
      </c>
      <c r="C16" s="15">
        <v>1650</v>
      </c>
      <c r="D16" s="14">
        <f>C16*B16</f>
        <v>4620000</v>
      </c>
      <c r="E16" s="15">
        <v>440</v>
      </c>
      <c r="F16" s="15">
        <v>480</v>
      </c>
      <c r="G16" s="15">
        <v>560</v>
      </c>
      <c r="H16" s="15">
        <v>500</v>
      </c>
      <c r="I16" s="15">
        <f>SUM(E16:H16)</f>
        <v>1980</v>
      </c>
      <c r="J16" s="14">
        <f>IF(I16&gt;=1000,I16*B16*1.2,I16*B16)</f>
        <v>6652800</v>
      </c>
      <c r="K16" s="16">
        <f>J16/D16</f>
        <v>1.44</v>
      </c>
      <c r="L16" s="15">
        <f>RANK(J16,$J$4:$J$23)</f>
        <v>3</v>
      </c>
    </row>
    <row r="17" spans="1:12" x14ac:dyDescent="0.4">
      <c r="A17" s="13" t="s">
        <v>18</v>
      </c>
      <c r="B17" s="14">
        <v>4500</v>
      </c>
      <c r="C17" s="15">
        <v>1250</v>
      </c>
      <c r="D17" s="14">
        <f>C17*B17</f>
        <v>5625000</v>
      </c>
      <c r="E17" s="15">
        <v>315</v>
      </c>
      <c r="F17" s="15">
        <v>980</v>
      </c>
      <c r="G17" s="15">
        <v>260</v>
      </c>
      <c r="H17" s="15">
        <v>120</v>
      </c>
      <c r="I17" s="15">
        <f>SUM(E17:H17)</f>
        <v>1675</v>
      </c>
      <c r="J17" s="14">
        <f>IF(I17&gt;=1000,I17*B17*1.2,I17*B17)</f>
        <v>9045000</v>
      </c>
      <c r="K17" s="16">
        <f>J17/D17</f>
        <v>1.6080000000000001</v>
      </c>
      <c r="L17" s="15">
        <f>RANK(J17,$J$4:$J$23)</f>
        <v>1</v>
      </c>
    </row>
    <row r="18" spans="1:12" x14ac:dyDescent="0.4">
      <c r="A18" s="13" t="s">
        <v>21</v>
      </c>
      <c r="B18" s="14">
        <v>4000</v>
      </c>
      <c r="C18" s="15">
        <v>750</v>
      </c>
      <c r="D18" s="14">
        <f>C18*B18</f>
        <v>3000000</v>
      </c>
      <c r="E18" s="15">
        <v>389</v>
      </c>
      <c r="F18" s="15">
        <v>225</v>
      </c>
      <c r="G18" s="15">
        <v>150</v>
      </c>
      <c r="H18" s="15">
        <v>250</v>
      </c>
      <c r="I18" s="15">
        <f>SUM(E18:H18)</f>
        <v>1014</v>
      </c>
      <c r="J18" s="14">
        <f>IF(I18&gt;=1000,I18*B18*1.2,I18*B18)</f>
        <v>4867200</v>
      </c>
      <c r="K18" s="16">
        <f>J18/D18</f>
        <v>1.6224000000000001</v>
      </c>
      <c r="L18" s="15">
        <f>RANK(J18,$J$4:$J$23)</f>
        <v>8</v>
      </c>
    </row>
    <row r="19" spans="1:12" x14ac:dyDescent="0.4">
      <c r="A19" s="13" t="s">
        <v>17</v>
      </c>
      <c r="B19" s="14">
        <v>3000</v>
      </c>
      <c r="C19" s="15">
        <v>500</v>
      </c>
      <c r="D19" s="14">
        <f>C19*B19</f>
        <v>1500000</v>
      </c>
      <c r="E19" s="15">
        <v>280</v>
      </c>
      <c r="F19" s="15">
        <v>200</v>
      </c>
      <c r="G19" s="15">
        <v>167</v>
      </c>
      <c r="H19" s="15">
        <v>180</v>
      </c>
      <c r="I19" s="15">
        <f>SUM(E19:H19)</f>
        <v>827</v>
      </c>
      <c r="J19" s="14">
        <f>IF(I19&gt;=1000,I19*B19*1.2,I19*B19)</f>
        <v>2481000</v>
      </c>
      <c r="K19" s="16">
        <f>J19/D19</f>
        <v>1.6539999999999999</v>
      </c>
      <c r="L19" s="15">
        <f>RANK(J19,$J$4:$J$23)</f>
        <v>18</v>
      </c>
    </row>
    <row r="20" spans="1:12" x14ac:dyDescent="0.4">
      <c r="A20" s="13" t="s">
        <v>30</v>
      </c>
      <c r="B20" s="14">
        <v>1000</v>
      </c>
      <c r="C20" s="15">
        <v>500</v>
      </c>
      <c r="D20" s="14">
        <f>C20*B20</f>
        <v>500000</v>
      </c>
      <c r="E20" s="15">
        <v>120</v>
      </c>
      <c r="F20" s="15">
        <v>110</v>
      </c>
      <c r="G20" s="15">
        <v>120</v>
      </c>
      <c r="H20" s="15">
        <v>500</v>
      </c>
      <c r="I20" s="15">
        <f>SUM(E20:H20)</f>
        <v>850</v>
      </c>
      <c r="J20" s="14">
        <f>IF(I20&gt;=1000,I20*B20*1.2,I20*B20)</f>
        <v>850000</v>
      </c>
      <c r="K20" s="16">
        <f>J20/D20</f>
        <v>1.7</v>
      </c>
      <c r="L20" s="15">
        <f>RANK(J20,$J$4:$J$23)</f>
        <v>20</v>
      </c>
    </row>
    <row r="21" spans="1:12" x14ac:dyDescent="0.4">
      <c r="A21" s="13" t="s">
        <v>25</v>
      </c>
      <c r="B21" s="14">
        <v>4000</v>
      </c>
      <c r="C21" s="15">
        <v>500</v>
      </c>
      <c r="D21" s="14">
        <f>C21*B21</f>
        <v>2000000</v>
      </c>
      <c r="E21" s="15">
        <v>150</v>
      </c>
      <c r="F21" s="15">
        <v>600</v>
      </c>
      <c r="G21" s="15">
        <v>120</v>
      </c>
      <c r="H21" s="15">
        <v>100</v>
      </c>
      <c r="I21" s="15">
        <f>SUM(E21:H21)</f>
        <v>970</v>
      </c>
      <c r="J21" s="14">
        <f>IF(I21&gt;=1000,I21*B21*1.2,I21*B21)</f>
        <v>3880000</v>
      </c>
      <c r="K21" s="16">
        <f>J21/D21</f>
        <v>1.94</v>
      </c>
      <c r="L21" s="15">
        <f>RANK(J21,$J$4:$J$23)</f>
        <v>11</v>
      </c>
    </row>
    <row r="22" spans="1:12" x14ac:dyDescent="0.4">
      <c r="A22" s="13" t="s">
        <v>29</v>
      </c>
      <c r="B22" s="14">
        <v>4500</v>
      </c>
      <c r="C22" s="15">
        <v>700</v>
      </c>
      <c r="D22" s="14">
        <f>C22*B22</f>
        <v>3150000</v>
      </c>
      <c r="E22" s="15">
        <v>170</v>
      </c>
      <c r="F22" s="15">
        <v>220</v>
      </c>
      <c r="G22" s="15">
        <v>600</v>
      </c>
      <c r="H22" s="15">
        <v>340</v>
      </c>
      <c r="I22" s="15">
        <f>SUM(E22:H22)</f>
        <v>1330</v>
      </c>
      <c r="J22" s="14">
        <f>IF(I22&gt;=1000,I22*B22*1.2,I22*B22)</f>
        <v>7182000</v>
      </c>
      <c r="K22" s="16">
        <f>J22/D22</f>
        <v>2.2799999999999998</v>
      </c>
      <c r="L22" s="15">
        <f>RANK(J22,$J$4:$J$23)</f>
        <v>2</v>
      </c>
    </row>
    <row r="23" spans="1:12" x14ac:dyDescent="0.4">
      <c r="A23" s="17" t="s">
        <v>24</v>
      </c>
      <c r="B23" s="18">
        <v>2000</v>
      </c>
      <c r="C23" s="19">
        <v>300</v>
      </c>
      <c r="D23" s="18">
        <f>C23*B23</f>
        <v>600000</v>
      </c>
      <c r="E23" s="19">
        <v>450</v>
      </c>
      <c r="F23" s="19">
        <v>340</v>
      </c>
      <c r="G23" s="19">
        <v>110</v>
      </c>
      <c r="H23" s="19">
        <v>520</v>
      </c>
      <c r="I23" s="19">
        <f>SUM(E23:H23)</f>
        <v>1420</v>
      </c>
      <c r="J23" s="18">
        <f>IF(I23&gt;=1000,I23*B23*1.2,I23*B23)</f>
        <v>3408000</v>
      </c>
      <c r="K23" s="20">
        <f>J23/D23</f>
        <v>5.68</v>
      </c>
      <c r="L23" s="19">
        <f>RANK(J23,$J$4:$J$23)</f>
        <v>14</v>
      </c>
    </row>
    <row r="24" spans="1:12" x14ac:dyDescent="0.4">
      <c r="A24" s="1" t="s">
        <v>32</v>
      </c>
      <c r="B24" s="1"/>
      <c r="C24" s="4">
        <f>SUM(C4:C23)</f>
        <v>22550</v>
      </c>
      <c r="D24" s="3">
        <f t="shared" ref="D24:J24" si="0">SUM(D4:D23)</f>
        <v>73300000</v>
      </c>
      <c r="E24" s="4">
        <f t="shared" si="0"/>
        <v>6102</v>
      </c>
      <c r="F24" s="4">
        <f t="shared" si="0"/>
        <v>7000</v>
      </c>
      <c r="G24" s="4">
        <f t="shared" si="0"/>
        <v>5371</v>
      </c>
      <c r="H24" s="4">
        <f t="shared" si="0"/>
        <v>5960</v>
      </c>
      <c r="I24" s="4">
        <f t="shared" si="0"/>
        <v>24433</v>
      </c>
      <c r="J24" s="3">
        <f t="shared" si="0"/>
        <v>89580100</v>
      </c>
      <c r="K24" s="5">
        <f>AVERAGE(K4:K23)</f>
        <v>1.5104134341783622</v>
      </c>
      <c r="L24" s="6"/>
    </row>
    <row r="25" spans="1:12" x14ac:dyDescent="0.4">
      <c r="A25" s="1" t="s">
        <v>33</v>
      </c>
      <c r="B25" s="1"/>
      <c r="C25" s="1"/>
      <c r="D25" s="1"/>
      <c r="E25" s="4"/>
      <c r="F25" s="4"/>
      <c r="G25" s="4"/>
      <c r="H25" s="4"/>
      <c r="I25" s="4">
        <f>SUMIFS(I4:I23,$L$4:$L$23,"&lt;10",$A$4:$A$23,"*차*")</f>
        <v>4470</v>
      </c>
      <c r="J25" s="3">
        <f>SUMIFS(J4:J23,$L$4:$L$23,"&lt;10",$A$4:$A$23,"*차*")</f>
        <v>18604800</v>
      </c>
      <c r="K25" s="7"/>
      <c r="L25" s="7"/>
    </row>
    <row r="26" spans="1:12" x14ac:dyDescent="0.4">
      <c r="A26" s="1" t="s">
        <v>34</v>
      </c>
      <c r="B26" s="1"/>
      <c r="C26" s="1"/>
      <c r="D26" s="1"/>
      <c r="E26" s="4"/>
      <c r="F26" s="4"/>
      <c r="G26" s="4"/>
      <c r="H26" s="4"/>
      <c r="I26" s="4">
        <f>SUMIFS(I4:I23,$L$4:$L$23,"&gt;=10",$A$4:$A$23,"*주스*")</f>
        <v>3867</v>
      </c>
      <c r="J26" s="3">
        <f>SUMIFS(J4:J23,$L$4:$L$23,"&gt;=10",$A$4:$A$23,"*주스*")</f>
        <v>15751500</v>
      </c>
      <c r="K26" s="7"/>
      <c r="L26" s="7"/>
    </row>
    <row r="27" spans="1:12" x14ac:dyDescent="0.4">
      <c r="A27" s="1" t="s">
        <v>35</v>
      </c>
      <c r="B27" s="1"/>
      <c r="C27" s="1"/>
      <c r="D27" s="1"/>
      <c r="E27" s="4"/>
      <c r="F27" s="4"/>
      <c r="G27" s="4"/>
      <c r="H27" s="4"/>
      <c r="I27" s="4">
        <f>SUMIF($A$4:$A$23,"*커피*",I4:I23)</f>
        <v>6156</v>
      </c>
      <c r="J27" s="3">
        <f>SUMIF($A$4:$A$23,"*커피*",J4:J23)</f>
        <v>28141800</v>
      </c>
      <c r="K27" s="7"/>
      <c r="L27" s="7"/>
    </row>
    <row r="28" spans="1:12" x14ac:dyDescent="0.4">
      <c r="A28" s="1" t="s">
        <v>36</v>
      </c>
      <c r="B28" s="1"/>
      <c r="C28" s="1"/>
      <c r="D28" s="1"/>
      <c r="E28" s="4"/>
      <c r="F28" s="4"/>
      <c r="G28" s="4"/>
      <c r="H28" s="4"/>
      <c r="I28" s="4">
        <f>SUMIFS(I4:I23,$L$4:$L$23,"&gt;=10",$L$4:$L$23,"&lt;15")</f>
        <v>6230</v>
      </c>
      <c r="J28" s="3">
        <f>SUMIFS(J4:J23,$L$4:$L$23,"&gt;=10",$L$4:$L$23,"&lt;15")</f>
        <v>19256000</v>
      </c>
      <c r="K28" s="7"/>
      <c r="L28" s="7"/>
    </row>
    <row r="29" spans="1:12" x14ac:dyDescent="0.4">
      <c r="A29" s="8" t="s">
        <v>37</v>
      </c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</row>
    <row r="30" spans="1:12" x14ac:dyDescent="0.4">
      <c r="A30" s="8" t="s">
        <v>38</v>
      </c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</row>
  </sheetData>
  <sortState ref="A4:L23">
    <sortCondition ref="K4:K23"/>
    <sortCondition ref="A4:A23"/>
  </sortState>
  <mergeCells count="16">
    <mergeCell ref="A29:L29"/>
    <mergeCell ref="A30:L30"/>
    <mergeCell ref="K25:L28"/>
    <mergeCell ref="A1:L1"/>
    <mergeCell ref="A24:B24"/>
    <mergeCell ref="A25:D25"/>
    <mergeCell ref="A26:D26"/>
    <mergeCell ref="A27:D27"/>
    <mergeCell ref="A28:D28"/>
    <mergeCell ref="K2:K3"/>
    <mergeCell ref="L2:L3"/>
    <mergeCell ref="C2:D2"/>
    <mergeCell ref="I2:J2"/>
    <mergeCell ref="E2:H2"/>
    <mergeCell ref="A2:A3"/>
    <mergeCell ref="B2:B3"/>
  </mergeCells>
  <phoneticPr fontId="2" type="noConversion"/>
  <printOptions horizontalCentered="1" verticalCentered="1"/>
  <pageMargins left="0.70866141732283472" right="0.70866141732283472" top="2.3622047244094491" bottom="0.74803149606299213" header="0.31496062992125984" footer="0.31496062992125984"/>
  <pageSetup paperSize="9" scale="73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임정훈</dc:creator>
  <cp:lastModifiedBy>임정훈</cp:lastModifiedBy>
  <cp:lastPrinted>2021-04-19T05:51:09Z</cp:lastPrinted>
  <dcterms:created xsi:type="dcterms:W3CDTF">2021-04-19T05:09:26Z</dcterms:created>
  <dcterms:modified xsi:type="dcterms:W3CDTF">2021-04-19T05:57:26Z</dcterms:modified>
</cp:coreProperties>
</file>