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95" windowHeight="7845" activeTab="2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vudgud">제1작업!$F$5:$F$12</definedName>
    <definedName name="ㄱㄱ">제1작업!$F$5:$F$12</definedName>
    <definedName name="가나다">제1작업!$F$5:$F$12</definedName>
    <definedName name="개미">제1작업!$F$5:$F$12</definedName>
    <definedName name="동공">제1작업!$F$5:$F$12</definedName>
    <definedName name="뭐야">제1작업!$F$5:$F$12</definedName>
    <definedName name="이런">제1작업!$F$5:$F$12</definedName>
    <definedName name="펴옇ㅇ">제1작업!$F$5:$F$12</definedName>
    <definedName name="펴혀">제1작업!$F$5:$F$12</definedName>
    <definedName name="평형">제1작업!$F$5:$F$12</definedName>
  </definedNames>
  <calcPr calcId="125725"/>
  <pivotCaches>
    <pivotCache cacheId="9" r:id="rId4"/>
  </pivotCaches>
</workbook>
</file>

<file path=xl/calcChain.xml><?xml version="1.0" encoding="utf-8"?>
<calcChain xmlns="http://schemas.openxmlformats.org/spreadsheetml/2006/main">
  <c r="C14" i="2"/>
  <c r="E14" i="1"/>
  <c r="E13"/>
  <c r="J13"/>
  <c r="J14"/>
  <c r="J6"/>
  <c r="J7"/>
  <c r="J8"/>
  <c r="J9"/>
  <c r="J10"/>
  <c r="J11"/>
  <c r="J12"/>
  <c r="J5"/>
  <c r="I6"/>
  <c r="I7"/>
  <c r="I8"/>
  <c r="I9"/>
  <c r="I10"/>
  <c r="I11"/>
  <c r="I12"/>
  <c r="I5"/>
</calcChain>
</file>

<file path=xl/sharedStrings.xml><?xml version="1.0" encoding="utf-8"?>
<sst xmlns="http://schemas.openxmlformats.org/spreadsheetml/2006/main" count="118" uniqueCount="43">
  <si>
    <t>김미영</t>
  </si>
  <si>
    <t>예약코드</t>
    <phoneticPr fontId="2" type="noConversion"/>
  </si>
  <si>
    <t>고객명</t>
    <phoneticPr fontId="2" type="noConversion"/>
  </si>
  <si>
    <t>목적</t>
    <phoneticPr fontId="2" type="noConversion"/>
  </si>
  <si>
    <t>예약일자</t>
    <phoneticPr fontId="2" type="noConversion"/>
  </si>
  <si>
    <t>평형</t>
    <phoneticPr fontId="2" type="noConversion"/>
  </si>
  <si>
    <t>요금
(1박)</t>
    <phoneticPr fontId="2" type="noConversion"/>
  </si>
  <si>
    <t>고객구분</t>
    <phoneticPr fontId="2" type="noConversion"/>
  </si>
  <si>
    <t>이용금액</t>
    <phoneticPr fontId="2" type="noConversion"/>
  </si>
  <si>
    <t>A-101-1</t>
    <phoneticPr fontId="2" type="noConversion"/>
  </si>
  <si>
    <t>김미영</t>
    <phoneticPr fontId="2" type="noConversion"/>
  </si>
  <si>
    <t>가족여행</t>
    <phoneticPr fontId="2" type="noConversion"/>
  </si>
  <si>
    <t>B-102-2</t>
    <phoneticPr fontId="2" type="noConversion"/>
  </si>
  <si>
    <t>강은덕</t>
    <phoneticPr fontId="2" type="noConversion"/>
  </si>
  <si>
    <t>직장인워크샵</t>
    <phoneticPr fontId="2" type="noConversion"/>
  </si>
  <si>
    <t>A-103-1</t>
    <phoneticPr fontId="2" type="noConversion"/>
  </si>
  <si>
    <t>신유복</t>
    <phoneticPr fontId="2" type="noConversion"/>
  </si>
  <si>
    <t>B-104-2</t>
    <phoneticPr fontId="2" type="noConversion"/>
  </si>
  <si>
    <t>소지우</t>
    <phoneticPr fontId="2" type="noConversion"/>
  </si>
  <si>
    <t>친구모임</t>
    <phoneticPr fontId="2" type="noConversion"/>
  </si>
  <si>
    <t>C-105-3</t>
    <phoneticPr fontId="2" type="noConversion"/>
  </si>
  <si>
    <t>최미순</t>
    <phoneticPr fontId="2" type="noConversion"/>
  </si>
  <si>
    <t>B-106-2</t>
    <phoneticPr fontId="2" type="noConversion"/>
  </si>
  <si>
    <t>박아름</t>
    <phoneticPr fontId="2" type="noConversion"/>
  </si>
  <si>
    <t>D-107-3</t>
    <phoneticPr fontId="2" type="noConversion"/>
  </si>
  <si>
    <t>황장군</t>
    <phoneticPr fontId="2" type="noConversion"/>
  </si>
  <si>
    <t>D-108-3</t>
    <phoneticPr fontId="2" type="noConversion"/>
  </si>
  <si>
    <t>홍지수</t>
    <phoneticPr fontId="2" type="noConversion"/>
  </si>
  <si>
    <t>가족여행의 요금(1박) 평균</t>
    <phoneticPr fontId="2" type="noConversion"/>
  </si>
  <si>
    <t>평형이 가장 큰 고객명</t>
    <phoneticPr fontId="2" type="noConversion"/>
  </si>
  <si>
    <t>평형이 25평 이상인 예약건수</t>
    <phoneticPr fontId="2" type="noConversion"/>
  </si>
  <si>
    <t>예약일수</t>
    <phoneticPr fontId="2" type="noConversion"/>
  </si>
  <si>
    <t>목적</t>
  </si>
  <si>
    <t>목적</t>
    <phoneticPr fontId="2" type="noConversion"/>
  </si>
  <si>
    <t>&lt;&gt;가족여행</t>
    <phoneticPr fontId="2" type="noConversion"/>
  </si>
  <si>
    <t>총합계</t>
  </si>
  <si>
    <t>가족여행</t>
  </si>
  <si>
    <t>직장인워크샵</t>
  </si>
  <si>
    <t>친구모임</t>
  </si>
  <si>
    <t>개수 : 고객명</t>
  </si>
  <si>
    <t>평형</t>
  </si>
  <si>
    <t>평균 : 예약일수</t>
  </si>
  <si>
    <t>*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</si>
</sst>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&quot;평&quot;"/>
  </numFmts>
  <fonts count="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41" fontId="3" fillId="0" borderId="4" xfId="1" applyFont="1" applyBorder="1" applyAlignment="1">
      <alignment horizontal="right" vertical="center"/>
    </xf>
    <xf numFmtId="41" fontId="3" fillId="0" borderId="8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4" fontId="3" fillId="0" borderId="20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right" vertical="center"/>
    </xf>
    <xf numFmtId="41" fontId="3" fillId="0" borderId="20" xfId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6" formatCode="0&quot;평&quot;"/>
      <fill>
        <patternFill patternType="none">
          <fgColor indexed="64"/>
          <bgColor indexed="65"/>
        </patternFill>
      </fill>
      <alignment horizontal="righ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0</xdr:row>
      <xdr:rowOff>132522</xdr:rowOff>
    </xdr:from>
    <xdr:to>
      <xdr:col>5</xdr:col>
      <xdr:colOff>687457</xdr:colOff>
      <xdr:row>2</xdr:row>
      <xdr:rowOff>182217</xdr:rowOff>
    </xdr:to>
    <xdr:sp macro="" textlink="">
      <xdr:nvSpPr>
        <xdr:cNvPr id="2" name="모서리가 둥근 직사각형 1"/>
        <xdr:cNvSpPr/>
      </xdr:nvSpPr>
      <xdr:spPr>
        <a:xfrm>
          <a:off x="140804" y="132522"/>
          <a:ext cx="4033631" cy="712304"/>
        </a:xfrm>
        <a:prstGeom prst="roundRect">
          <a:avLst/>
        </a:prstGeom>
        <a:solidFill>
          <a:schemeClr val="accent1"/>
        </a:solidFill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ko-KR" altLang="en-US" sz="2800" b="1">
              <a:solidFill>
                <a:schemeClr val="bg1"/>
              </a:solidFill>
              <a:latin typeface="돋움" pitchFamily="50" charset="-127"/>
              <a:ea typeface="돋움" pitchFamily="50" charset="-127"/>
            </a:rPr>
            <a:t>대한펜션 </a:t>
          </a:r>
          <a:r>
            <a:rPr lang="en-US" altLang="ko-KR" sz="2800" b="1">
              <a:solidFill>
                <a:schemeClr val="bg1"/>
              </a:solidFill>
              <a:latin typeface="돋움" pitchFamily="50" charset="-127"/>
              <a:ea typeface="돋움" pitchFamily="50" charset="-127"/>
            </a:rPr>
            <a:t>2</a:t>
          </a:r>
          <a:r>
            <a:rPr lang="ko-KR" altLang="en-US" sz="2800" b="1">
              <a:solidFill>
                <a:schemeClr val="bg1"/>
              </a:solidFill>
              <a:latin typeface="돋움" pitchFamily="50" charset="-127"/>
              <a:ea typeface="돋움" pitchFamily="50" charset="-127"/>
            </a:rPr>
            <a:t>월 예약현황</a:t>
          </a:r>
        </a:p>
      </xdr:txBody>
    </xdr:sp>
    <xdr:clientData/>
  </xdr:twoCellAnchor>
  <xdr:twoCellAnchor editAs="oneCell">
    <xdr:from>
      <xdr:col>6</xdr:col>
      <xdr:colOff>356153</xdr:colOff>
      <xdr:row>0</xdr:row>
      <xdr:rowOff>124239</xdr:rowOff>
    </xdr:from>
    <xdr:to>
      <xdr:col>9</xdr:col>
      <xdr:colOff>530916</xdr:colOff>
      <xdr:row>2</xdr:row>
      <xdr:rowOff>171864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8870" y="124239"/>
          <a:ext cx="2402785" cy="710234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K" refreshedDate="44111.682738310185" createdVersion="3" refreshedVersion="3" minRefreshableVersion="3" recordCount="8">
  <cacheSource type="worksheet">
    <worksheetSource ref="B4:J12" sheet="제1작업"/>
  </cacheSource>
  <cacheFields count="9">
    <cacheField name="예약코드" numFmtId="0">
      <sharedItems/>
    </cacheField>
    <cacheField name="고객명" numFmtId="0">
      <sharedItems/>
    </cacheField>
    <cacheField name="목적" numFmtId="0">
      <sharedItems count="3">
        <s v="가족여행"/>
        <s v="직장인워크샵"/>
        <s v="친구모임"/>
      </sharedItems>
    </cacheField>
    <cacheField name="예약일자" numFmtId="14">
      <sharedItems containsSemiMixedTypes="0" containsNonDate="0" containsDate="1" containsString="0" minDate="2015-02-05T00:00:00" maxDate="2015-02-24T00:00:00"/>
    </cacheField>
    <cacheField name="평형" numFmtId="176">
      <sharedItems containsSemiMixedTypes="0" containsString="0" containsNumber="1" containsInteger="1" minValue="15" maxValue="30" count="5">
        <n v="15"/>
        <n v="25"/>
        <n v="17"/>
        <n v="20"/>
        <n v="30"/>
      </sharedItems>
    </cacheField>
    <cacheField name="요금_x000a_(1박)" numFmtId="41">
      <sharedItems containsSemiMixedTypes="0" containsString="0" containsNumber="1" containsInteger="1" minValue="120000" maxValue="300000"/>
    </cacheField>
    <cacheField name="예약일수" numFmtId="0">
      <sharedItems containsSemiMixedTypes="0" containsString="0" containsNumber="1" containsInteger="1" minValue="1" maxValue="3"/>
    </cacheField>
    <cacheField name="고객구분" numFmtId="0">
      <sharedItems/>
    </cacheField>
    <cacheField name="이용금액" numFmtId="41">
      <sharedItems containsSemiMixedTypes="0" containsString="0" containsNumber="1" containsInteger="1" minValue="135000" maxValue="720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-101-1"/>
    <s v="김미영"/>
    <x v="0"/>
    <d v="2015-02-05T00:00:00"/>
    <x v="0"/>
    <n v="120000"/>
    <n v="3"/>
    <s v="우수고객"/>
    <n v="324000"/>
  </r>
  <r>
    <s v="B-102-2"/>
    <s v="강은덕"/>
    <x v="1"/>
    <d v="2015-02-19T00:00:00"/>
    <x v="1"/>
    <n v="250000"/>
    <n v="2"/>
    <s v="일반고객"/>
    <n v="400000"/>
  </r>
  <r>
    <s v="A-103-1"/>
    <s v="신유복"/>
    <x v="0"/>
    <d v="2015-02-12T00:00:00"/>
    <x v="2"/>
    <n v="150000"/>
    <n v="1"/>
    <s v="우수고객"/>
    <n v="135000"/>
  </r>
  <r>
    <s v="B-104-2"/>
    <s v="소지우"/>
    <x v="2"/>
    <d v="2015-02-05T00:00:00"/>
    <x v="1"/>
    <n v="250000"/>
    <n v="1"/>
    <s v="일반고객"/>
    <n v="200000"/>
  </r>
  <r>
    <s v="C-105-3"/>
    <s v="최미순"/>
    <x v="0"/>
    <d v="2015-02-23T00:00:00"/>
    <x v="3"/>
    <n v="210000"/>
    <n v="2"/>
    <s v=" "/>
    <n v="294000"/>
  </r>
  <r>
    <s v="B-106-2"/>
    <s v="박아름"/>
    <x v="1"/>
    <d v="2015-02-12T00:00:00"/>
    <x v="4"/>
    <n v="300000"/>
    <n v="3"/>
    <s v="일반고객"/>
    <n v="720000"/>
  </r>
  <r>
    <s v="D-107-3"/>
    <s v="황장군"/>
    <x v="2"/>
    <d v="2015-02-18T00:00:00"/>
    <x v="1"/>
    <n v="250000"/>
    <n v="2"/>
    <s v=" "/>
    <n v="350000"/>
  </r>
  <r>
    <s v="D-108-3"/>
    <s v="홍지수"/>
    <x v="0"/>
    <d v="2015-02-21T00:00:00"/>
    <x v="2"/>
    <n v="150000"/>
    <n v="2"/>
    <s v=" "/>
    <n v="21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9" applyNumberFormats="0" applyBorderFormats="0" applyFontFormats="0" applyPatternFormats="0" applyAlignmentFormats="0" applyWidthHeightFormats="1" dataCaption="값" missingCaption="*" updatedVersion="3" minRefreshableVersion="3" showCalcMbrs="0" useAutoFormatting="1" colGrandTotals="0" itemPrintTitles="1" mergeItem="1" createdVersion="3" indent="0" outline="1" outlineData="1" multipleFieldFilters="0" rowHeaderCaption="평형" colHeaderCaption="목적">
  <location ref="B2:H10" firstHeaderRow="1" firstDataRow="3" firstDataCol="1"/>
  <pivotFields count="9">
    <pivotField showAll="0"/>
    <pivotField dataField="1" showAll="0"/>
    <pivotField axis="axisCol" showAll="0">
      <items count="4">
        <item x="2"/>
        <item x="1"/>
        <item x="0"/>
        <item t="default"/>
      </items>
    </pivotField>
    <pivotField numFmtId="14" showAll="0"/>
    <pivotField axis="axisRow" numFmtId="176" showAll="0">
      <items count="6">
        <item x="0"/>
        <item x="2"/>
        <item x="3"/>
        <item x="1"/>
        <item x="4"/>
        <item t="default"/>
      </items>
    </pivotField>
    <pivotField numFmtId="41" showAll="0"/>
    <pivotField dataField="1" showAll="0"/>
    <pivotField showAll="0"/>
    <pivotField numFmtId="41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고객명" fld="1" subtotal="count" baseField="0" baseItem="0"/>
    <dataField name="평균 : 예약일수" fld="6" subtotal="average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표1" displayName="표1" ref="B17:H20" totalsRowShown="0" headerRowDxfId="0" headerRowBorderDxfId="9" tableBorderDxfId="10" totalsRowBorderDxfId="8">
  <autoFilter ref="B17:H20"/>
  <tableColumns count="7">
    <tableColumn id="1" name="예약코드" dataDxfId="7"/>
    <tableColumn id="2" name="고객명" dataDxfId="6"/>
    <tableColumn id="3" name="목적" dataDxfId="5"/>
    <tableColumn id="4" name="예약일자" dataDxfId="4"/>
    <tableColumn id="5" name="평형" dataDxfId="3"/>
    <tableColumn id="6" name="요금_x000a_(1박)" dataDxfId="2" dataCellStyle="쉼표 [0]"/>
    <tableColumn id="7" name="예약일수" dataDxfId="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18"/>
  <sheetViews>
    <sheetView zoomScale="115" zoomScaleNormal="115" workbookViewId="0">
      <selection activeCell="B4" sqref="B4:J12"/>
    </sheetView>
  </sheetViews>
  <sheetFormatPr defaultRowHeight="13.5"/>
  <cols>
    <col min="1" max="1" width="1.625" style="1" customWidth="1"/>
    <col min="2" max="3" width="9" style="1"/>
    <col min="4" max="5" width="13" style="1" bestFit="1" customWidth="1"/>
    <col min="6" max="6" width="9.125" style="1" bestFit="1" customWidth="1"/>
    <col min="7" max="7" width="11.125" style="1" bestFit="1" customWidth="1"/>
    <col min="8" max="8" width="9.125" style="1" bestFit="1" customWidth="1"/>
    <col min="9" max="9" width="9" style="1"/>
    <col min="10" max="10" width="11.125" style="1" bestFit="1" customWidth="1"/>
    <col min="11" max="16384" width="9" style="1"/>
  </cols>
  <sheetData>
    <row r="1" spans="2:10" ht="26.25" customHeight="1"/>
    <row r="2" spans="2:10" ht="26.25" customHeight="1"/>
    <row r="3" spans="2:10" ht="26.25" customHeight="1" thickBot="1"/>
    <row r="4" spans="2:10" ht="27.75" thickBot="1">
      <c r="B4" s="16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6</v>
      </c>
      <c r="H4" s="17" t="s">
        <v>31</v>
      </c>
      <c r="I4" s="17" t="s">
        <v>7</v>
      </c>
      <c r="J4" s="19" t="s">
        <v>8</v>
      </c>
    </row>
    <row r="5" spans="2:10">
      <c r="B5" s="2" t="s">
        <v>9</v>
      </c>
      <c r="C5" s="3" t="s">
        <v>10</v>
      </c>
      <c r="D5" s="3" t="s">
        <v>11</v>
      </c>
      <c r="E5" s="4">
        <v>42040</v>
      </c>
      <c r="F5" s="21">
        <v>15</v>
      </c>
      <c r="G5" s="24">
        <v>120000</v>
      </c>
      <c r="H5" s="13">
        <v>3</v>
      </c>
      <c r="I5" s="3" t="str">
        <f>IF(LEFT(B5,1) = "A","우수고객",IF(LEFT(B5,1) = "B","일반고객"," "))</f>
        <v>우수고객</v>
      </c>
      <c r="J5" s="27">
        <f>G5*H5-(G5*H5*RIGHT(B5,1)*10%)</f>
        <v>324000</v>
      </c>
    </row>
    <row r="6" spans="2:10">
      <c r="B6" s="6" t="s">
        <v>12</v>
      </c>
      <c r="C6" s="7" t="s">
        <v>13</v>
      </c>
      <c r="D6" s="7" t="s">
        <v>14</v>
      </c>
      <c r="E6" s="8">
        <v>42054</v>
      </c>
      <c r="F6" s="22">
        <v>25</v>
      </c>
      <c r="G6" s="25">
        <v>250000</v>
      </c>
      <c r="H6" s="14">
        <v>2</v>
      </c>
      <c r="I6" s="3" t="str">
        <f t="shared" ref="I6:I12" si="0">IF(LEFT(B6,1) = "A","우수고객",IF(LEFT(B6,1) = "B","일반고객"," "))</f>
        <v>일반고객</v>
      </c>
      <c r="J6" s="27">
        <f t="shared" ref="J6:J12" si="1">G6*H6-(G6*H6*RIGHT(B6,1)*10%)</f>
        <v>400000</v>
      </c>
    </row>
    <row r="7" spans="2:10">
      <c r="B7" s="6" t="s">
        <v>15</v>
      </c>
      <c r="C7" s="7" t="s">
        <v>16</v>
      </c>
      <c r="D7" s="7" t="s">
        <v>11</v>
      </c>
      <c r="E7" s="8">
        <v>42047</v>
      </c>
      <c r="F7" s="22">
        <v>17</v>
      </c>
      <c r="G7" s="25">
        <v>150000</v>
      </c>
      <c r="H7" s="14">
        <v>1</v>
      </c>
      <c r="I7" s="3" t="str">
        <f t="shared" si="0"/>
        <v>우수고객</v>
      </c>
      <c r="J7" s="27">
        <f t="shared" si="1"/>
        <v>135000</v>
      </c>
    </row>
    <row r="8" spans="2:10">
      <c r="B8" s="6" t="s">
        <v>17</v>
      </c>
      <c r="C8" s="7" t="s">
        <v>18</v>
      </c>
      <c r="D8" s="7" t="s">
        <v>19</v>
      </c>
      <c r="E8" s="8">
        <v>42040</v>
      </c>
      <c r="F8" s="22">
        <v>25</v>
      </c>
      <c r="G8" s="25">
        <v>250000</v>
      </c>
      <c r="H8" s="14">
        <v>1</v>
      </c>
      <c r="I8" s="3" t="str">
        <f t="shared" si="0"/>
        <v>일반고객</v>
      </c>
      <c r="J8" s="27">
        <f t="shared" si="1"/>
        <v>200000</v>
      </c>
    </row>
    <row r="9" spans="2:10">
      <c r="B9" s="6" t="s">
        <v>20</v>
      </c>
      <c r="C9" s="7" t="s">
        <v>21</v>
      </c>
      <c r="D9" s="7" t="s">
        <v>11</v>
      </c>
      <c r="E9" s="8">
        <v>42058</v>
      </c>
      <c r="F9" s="22">
        <v>20</v>
      </c>
      <c r="G9" s="25">
        <v>210000</v>
      </c>
      <c r="H9" s="14">
        <v>2</v>
      </c>
      <c r="I9" s="3" t="str">
        <f t="shared" si="0"/>
        <v xml:space="preserve"> </v>
      </c>
      <c r="J9" s="27">
        <f t="shared" si="1"/>
        <v>294000</v>
      </c>
    </row>
    <row r="10" spans="2:10">
      <c r="B10" s="6" t="s">
        <v>22</v>
      </c>
      <c r="C10" s="7" t="s">
        <v>23</v>
      </c>
      <c r="D10" s="7" t="s">
        <v>14</v>
      </c>
      <c r="E10" s="8">
        <v>42047</v>
      </c>
      <c r="F10" s="22">
        <v>30</v>
      </c>
      <c r="G10" s="25">
        <v>300000</v>
      </c>
      <c r="H10" s="14">
        <v>3</v>
      </c>
      <c r="I10" s="3" t="str">
        <f t="shared" si="0"/>
        <v>일반고객</v>
      </c>
      <c r="J10" s="27">
        <f t="shared" si="1"/>
        <v>720000</v>
      </c>
    </row>
    <row r="11" spans="2:10">
      <c r="B11" s="6" t="s">
        <v>24</v>
      </c>
      <c r="C11" s="7" t="s">
        <v>25</v>
      </c>
      <c r="D11" s="7" t="s">
        <v>19</v>
      </c>
      <c r="E11" s="8">
        <v>42053</v>
      </c>
      <c r="F11" s="22">
        <v>25</v>
      </c>
      <c r="G11" s="25">
        <v>250000</v>
      </c>
      <c r="H11" s="14">
        <v>2</v>
      </c>
      <c r="I11" s="3" t="str">
        <f t="shared" si="0"/>
        <v xml:space="preserve"> </v>
      </c>
      <c r="J11" s="27">
        <f t="shared" si="1"/>
        <v>350000</v>
      </c>
    </row>
    <row r="12" spans="2:10" ht="14.25" thickBot="1">
      <c r="B12" s="9" t="s">
        <v>26</v>
      </c>
      <c r="C12" s="10" t="s">
        <v>27</v>
      </c>
      <c r="D12" s="10" t="s">
        <v>11</v>
      </c>
      <c r="E12" s="11">
        <v>42056</v>
      </c>
      <c r="F12" s="23">
        <v>17</v>
      </c>
      <c r="G12" s="26">
        <v>150000</v>
      </c>
      <c r="H12" s="15">
        <v>2</v>
      </c>
      <c r="I12" s="3" t="str">
        <f t="shared" si="0"/>
        <v xml:space="preserve"> </v>
      </c>
      <c r="J12" s="27">
        <f t="shared" si="1"/>
        <v>210000</v>
      </c>
    </row>
    <row r="13" spans="2:10">
      <c r="B13" s="28" t="s">
        <v>28</v>
      </c>
      <c r="C13" s="29"/>
      <c r="D13" s="29"/>
      <c r="E13" s="13">
        <f>ROUND(DAVERAGE(B4:J12,6,D4:D5),-3)</f>
        <v>158000</v>
      </c>
      <c r="F13" s="32"/>
      <c r="G13" s="29" t="s">
        <v>29</v>
      </c>
      <c r="H13" s="29"/>
      <c r="I13" s="29"/>
      <c r="J13" s="5" t="str">
        <f>INDEX(B5:J12,MATCH(MAX(vudgud),vudgud,0),2)</f>
        <v>박아름</v>
      </c>
    </row>
    <row r="14" spans="2:10" ht="14.25" thickBot="1">
      <c r="B14" s="30" t="s">
        <v>30</v>
      </c>
      <c r="C14" s="31"/>
      <c r="D14" s="31"/>
      <c r="E14" s="15">
        <f>COUNTIF(vudgud,"&gt;=25")</f>
        <v>4</v>
      </c>
      <c r="F14" s="33"/>
      <c r="G14" s="20" t="s">
        <v>2</v>
      </c>
      <c r="H14" s="10" t="s">
        <v>0</v>
      </c>
      <c r="I14" s="20" t="s">
        <v>3</v>
      </c>
      <c r="J14" s="12" t="str">
        <f>VLOOKUP(H14,B5:J12,3)</f>
        <v>가족여행</v>
      </c>
    </row>
    <row r="17" ht="17.25" customHeight="1"/>
    <row r="18" ht="38.25" customHeight="1"/>
  </sheetData>
  <mergeCells count="4">
    <mergeCell ref="B13:D13"/>
    <mergeCell ref="B14:D14"/>
    <mergeCell ref="F13:F14"/>
    <mergeCell ref="G13:I13"/>
  </mergeCells>
  <phoneticPr fontId="2" type="noConversion"/>
  <conditionalFormatting sqref="H5:H12">
    <cfRule type="cellIs" dxfId="12" priority="1" operator="equal">
      <formula>3</formula>
    </cfRule>
  </conditionalFormatting>
  <dataValidations count="1">
    <dataValidation type="list" allowBlank="1" showInputMessage="1" showErrorMessage="1" sqref="H14">
      <formula1>$C$5:$C$12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0"/>
  <sheetViews>
    <sheetView topLeftCell="A7" workbookViewId="0">
      <selection activeCell="J18" sqref="J18"/>
    </sheetView>
  </sheetViews>
  <sheetFormatPr defaultRowHeight="16.5"/>
  <cols>
    <col min="1" max="1" width="1.625" customWidth="1"/>
    <col min="2" max="2" width="10.25" customWidth="1"/>
    <col min="4" max="4" width="13.125" bestFit="1" customWidth="1"/>
    <col min="5" max="5" width="13" bestFit="1" customWidth="1"/>
    <col min="7" max="7" width="11.25" bestFit="1" customWidth="1"/>
    <col min="8" max="8" width="10.125" customWidth="1"/>
  </cols>
  <sheetData>
    <row r="1" spans="2:8" ht="17.25" thickBot="1"/>
    <row r="2" spans="2:8" ht="27.75" thickBot="1">
      <c r="B2" s="16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7" t="s">
        <v>31</v>
      </c>
    </row>
    <row r="3" spans="2:8">
      <c r="B3" s="2" t="s">
        <v>9</v>
      </c>
      <c r="C3" s="3" t="s">
        <v>10</v>
      </c>
      <c r="D3" s="3" t="s">
        <v>11</v>
      </c>
      <c r="E3" s="4">
        <v>42040</v>
      </c>
      <c r="F3" s="21">
        <v>15</v>
      </c>
      <c r="G3" s="24">
        <v>120000</v>
      </c>
      <c r="H3" s="13">
        <v>3</v>
      </c>
    </row>
    <row r="4" spans="2:8">
      <c r="B4" s="6" t="s">
        <v>12</v>
      </c>
      <c r="C4" s="7" t="s">
        <v>13</v>
      </c>
      <c r="D4" s="7" t="s">
        <v>14</v>
      </c>
      <c r="E4" s="8">
        <v>42054</v>
      </c>
      <c r="F4" s="22">
        <v>25</v>
      </c>
      <c r="G4" s="25">
        <v>250000</v>
      </c>
      <c r="H4" s="14">
        <v>2</v>
      </c>
    </row>
    <row r="5" spans="2:8">
      <c r="B5" s="6" t="s">
        <v>15</v>
      </c>
      <c r="C5" s="7" t="s">
        <v>16</v>
      </c>
      <c r="D5" s="7" t="s">
        <v>11</v>
      </c>
      <c r="E5" s="8">
        <v>42047</v>
      </c>
      <c r="F5" s="22">
        <v>17</v>
      </c>
      <c r="G5" s="25">
        <v>150000</v>
      </c>
      <c r="H5" s="14">
        <v>1</v>
      </c>
    </row>
    <row r="6" spans="2:8">
      <c r="B6" s="6" t="s">
        <v>17</v>
      </c>
      <c r="C6" s="7" t="s">
        <v>18</v>
      </c>
      <c r="D6" s="7" t="s">
        <v>19</v>
      </c>
      <c r="E6" s="8">
        <v>42040</v>
      </c>
      <c r="F6" s="22">
        <v>25</v>
      </c>
      <c r="G6" s="25">
        <v>250000</v>
      </c>
      <c r="H6" s="14">
        <v>1</v>
      </c>
    </row>
    <row r="7" spans="2:8">
      <c r="B7" s="6" t="s">
        <v>20</v>
      </c>
      <c r="C7" s="7" t="s">
        <v>21</v>
      </c>
      <c r="D7" s="7" t="s">
        <v>11</v>
      </c>
      <c r="E7" s="8">
        <v>42058</v>
      </c>
      <c r="F7" s="22">
        <v>20</v>
      </c>
      <c r="G7" s="25">
        <v>210000</v>
      </c>
      <c r="H7" s="14">
        <v>2</v>
      </c>
    </row>
    <row r="8" spans="2:8">
      <c r="B8" s="6" t="s">
        <v>22</v>
      </c>
      <c r="C8" s="7" t="s">
        <v>23</v>
      </c>
      <c r="D8" s="7" t="s">
        <v>14</v>
      </c>
      <c r="E8" s="8">
        <v>42047</v>
      </c>
      <c r="F8" s="22">
        <v>30</v>
      </c>
      <c r="G8" s="25">
        <v>300000</v>
      </c>
      <c r="H8" s="14">
        <v>3</v>
      </c>
    </row>
    <row r="9" spans="2:8">
      <c r="B9" s="6" t="s">
        <v>24</v>
      </c>
      <c r="C9" s="7" t="s">
        <v>25</v>
      </c>
      <c r="D9" s="7" t="s">
        <v>19</v>
      </c>
      <c r="E9" s="8">
        <v>42053</v>
      </c>
      <c r="F9" s="22">
        <v>25</v>
      </c>
      <c r="G9" s="25">
        <v>250000</v>
      </c>
      <c r="H9" s="14">
        <v>2</v>
      </c>
    </row>
    <row r="10" spans="2:8" ht="17.25" thickBot="1">
      <c r="B10" s="9" t="s">
        <v>26</v>
      </c>
      <c r="C10" s="10" t="s">
        <v>27</v>
      </c>
      <c r="D10" s="10" t="s">
        <v>11</v>
      </c>
      <c r="E10" s="11">
        <v>42056</v>
      </c>
      <c r="F10" s="23">
        <v>17</v>
      </c>
      <c r="G10" s="26">
        <v>150000</v>
      </c>
      <c r="H10" s="15">
        <v>2</v>
      </c>
    </row>
    <row r="13" spans="2:8">
      <c r="B13" s="34" t="s">
        <v>33</v>
      </c>
      <c r="C13" s="34"/>
    </row>
    <row r="14" spans="2:8">
      <c r="B14" s="34" t="s">
        <v>34</v>
      </c>
      <c r="C14" t="b">
        <f>H3&gt;=AVERAGE($H$3:$H$10)</f>
        <v>1</v>
      </c>
    </row>
    <row r="17" spans="2:8" ht="27.75" thickBot="1">
      <c r="B17" s="41" t="s">
        <v>1</v>
      </c>
      <c r="C17" s="42" t="s">
        <v>2</v>
      </c>
      <c r="D17" s="42" t="s">
        <v>3</v>
      </c>
      <c r="E17" s="42" t="s">
        <v>4</v>
      </c>
      <c r="F17" s="42" t="s">
        <v>5</v>
      </c>
      <c r="G17" s="43" t="s">
        <v>6</v>
      </c>
      <c r="H17" s="44" t="s">
        <v>31</v>
      </c>
    </row>
    <row r="18" spans="2:8">
      <c r="B18" s="39" t="s">
        <v>12</v>
      </c>
      <c r="C18" s="35" t="s">
        <v>13</v>
      </c>
      <c r="D18" s="35" t="s">
        <v>14</v>
      </c>
      <c r="E18" s="36">
        <v>42054</v>
      </c>
      <c r="F18" s="37">
        <v>25</v>
      </c>
      <c r="G18" s="38">
        <v>250000</v>
      </c>
      <c r="H18" s="40">
        <v>2</v>
      </c>
    </row>
    <row r="19" spans="2:8">
      <c r="B19" s="39" t="s">
        <v>22</v>
      </c>
      <c r="C19" s="35" t="s">
        <v>23</v>
      </c>
      <c r="D19" s="35" t="s">
        <v>14</v>
      </c>
      <c r="E19" s="36">
        <v>42047</v>
      </c>
      <c r="F19" s="37">
        <v>30</v>
      </c>
      <c r="G19" s="38">
        <v>300000</v>
      </c>
      <c r="H19" s="40">
        <v>3</v>
      </c>
    </row>
    <row r="20" spans="2:8">
      <c r="B20" s="45" t="s">
        <v>24</v>
      </c>
      <c r="C20" s="46" t="s">
        <v>25</v>
      </c>
      <c r="D20" s="46" t="s">
        <v>19</v>
      </c>
      <c r="E20" s="47">
        <v>42053</v>
      </c>
      <c r="F20" s="48">
        <v>25</v>
      </c>
      <c r="G20" s="49">
        <v>250000</v>
      </c>
      <c r="H20" s="50">
        <v>2</v>
      </c>
    </row>
  </sheetData>
  <phoneticPr fontId="2" type="noConversion"/>
  <conditionalFormatting sqref="H3:H10">
    <cfRule type="cellIs" dxfId="11" priority="1" operator="equal">
      <formula>3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B2:H10"/>
  <sheetViews>
    <sheetView tabSelected="1" workbookViewId="0">
      <selection activeCell="B5" sqref="B5:B9"/>
    </sheetView>
  </sheetViews>
  <sheetFormatPr defaultRowHeight="16.5"/>
  <cols>
    <col min="1" max="1" width="1.625" customWidth="1"/>
    <col min="2" max="2" width="9.5" customWidth="1"/>
    <col min="3" max="3" width="13.125" bestFit="1" customWidth="1"/>
    <col min="4" max="4" width="15.25" bestFit="1" customWidth="1"/>
    <col min="5" max="5" width="13.25" customWidth="1"/>
    <col min="6" max="6" width="15.25" bestFit="1" customWidth="1"/>
    <col min="7" max="7" width="13.125" customWidth="1"/>
    <col min="8" max="8" width="15.25" bestFit="1" customWidth="1"/>
    <col min="9" max="9" width="18" customWidth="1"/>
    <col min="10" max="10" width="20.125" bestFit="1" customWidth="1"/>
  </cols>
  <sheetData>
    <row r="2" spans="2:8">
      <c r="B2" s="53"/>
      <c r="C2" s="54" t="s">
        <v>32</v>
      </c>
      <c r="D2" s="53"/>
      <c r="E2" s="53"/>
      <c r="F2" s="53"/>
      <c r="G2" s="53"/>
      <c r="H2" s="53"/>
    </row>
    <row r="3" spans="2:8">
      <c r="B3" s="53"/>
      <c r="C3" s="55" t="s">
        <v>38</v>
      </c>
      <c r="D3" s="55"/>
      <c r="E3" s="55" t="s">
        <v>37</v>
      </c>
      <c r="F3" s="55"/>
      <c r="G3" s="55" t="s">
        <v>36</v>
      </c>
      <c r="H3" s="55"/>
    </row>
    <row r="4" spans="2:8">
      <c r="B4" s="54" t="s">
        <v>40</v>
      </c>
      <c r="C4" s="56" t="s">
        <v>39</v>
      </c>
      <c r="D4" s="56" t="s">
        <v>41</v>
      </c>
      <c r="E4" s="56" t="s">
        <v>39</v>
      </c>
      <c r="F4" s="56" t="s">
        <v>41</v>
      </c>
      <c r="G4" s="56" t="s">
        <v>39</v>
      </c>
      <c r="H4" s="56" t="s">
        <v>41</v>
      </c>
    </row>
    <row r="5" spans="2:8">
      <c r="B5" s="51">
        <v>15</v>
      </c>
      <c r="C5" s="52" t="s">
        <v>42</v>
      </c>
      <c r="D5" s="52" t="s">
        <v>42</v>
      </c>
      <c r="E5" s="52" t="s">
        <v>42</v>
      </c>
      <c r="F5" s="52" t="s">
        <v>42</v>
      </c>
      <c r="G5" s="52">
        <v>1</v>
      </c>
      <c r="H5" s="52">
        <v>3</v>
      </c>
    </row>
    <row r="6" spans="2:8">
      <c r="B6" s="51">
        <v>17</v>
      </c>
      <c r="C6" s="52" t="s">
        <v>42</v>
      </c>
      <c r="D6" s="52" t="s">
        <v>42</v>
      </c>
      <c r="E6" s="52" t="s">
        <v>42</v>
      </c>
      <c r="F6" s="52" t="s">
        <v>42</v>
      </c>
      <c r="G6" s="52">
        <v>2</v>
      </c>
      <c r="H6" s="52">
        <v>1.5</v>
      </c>
    </row>
    <row r="7" spans="2:8">
      <c r="B7" s="51">
        <v>20</v>
      </c>
      <c r="C7" s="52" t="s">
        <v>42</v>
      </c>
      <c r="D7" s="52" t="s">
        <v>42</v>
      </c>
      <c r="E7" s="52" t="s">
        <v>42</v>
      </c>
      <c r="F7" s="52" t="s">
        <v>42</v>
      </c>
      <c r="G7" s="52">
        <v>1</v>
      </c>
      <c r="H7" s="52">
        <v>2</v>
      </c>
    </row>
    <row r="8" spans="2:8">
      <c r="B8" s="51">
        <v>25</v>
      </c>
      <c r="C8" s="52">
        <v>2</v>
      </c>
      <c r="D8" s="52">
        <v>1.5</v>
      </c>
      <c r="E8" s="52">
        <v>1</v>
      </c>
      <c r="F8" s="52">
        <v>2</v>
      </c>
      <c r="G8" s="52" t="s">
        <v>42</v>
      </c>
      <c r="H8" s="52" t="s">
        <v>42</v>
      </c>
    </row>
    <row r="9" spans="2:8">
      <c r="B9" s="51">
        <v>30</v>
      </c>
      <c r="C9" s="52" t="s">
        <v>42</v>
      </c>
      <c r="D9" s="52" t="s">
        <v>42</v>
      </c>
      <c r="E9" s="52">
        <v>1</v>
      </c>
      <c r="F9" s="52">
        <v>3</v>
      </c>
      <c r="G9" s="52" t="s">
        <v>42</v>
      </c>
      <c r="H9" s="52" t="s">
        <v>42</v>
      </c>
    </row>
    <row r="10" spans="2:8">
      <c r="B10" s="51" t="s">
        <v>35</v>
      </c>
      <c r="C10" s="52">
        <v>2</v>
      </c>
      <c r="D10" s="52">
        <v>1.5</v>
      </c>
      <c r="E10" s="52">
        <v>2</v>
      </c>
      <c r="F10" s="52">
        <v>2.5</v>
      </c>
      <c r="G10" s="52">
        <v>4</v>
      </c>
      <c r="H10" s="52">
        <v>2</v>
      </c>
    </row>
  </sheetData>
  <mergeCells count="3">
    <mergeCell ref="G3:H3"/>
    <mergeCell ref="E3:F3"/>
    <mergeCell ref="C3:D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12</vt:i4>
      </vt:variant>
    </vt:vector>
  </HeadingPairs>
  <TitlesOfParts>
    <vt:vector size="15" baseType="lpstr">
      <vt:lpstr>제1작업</vt:lpstr>
      <vt:lpstr>제2작업</vt:lpstr>
      <vt:lpstr>제3작업</vt:lpstr>
      <vt:lpstr>제2작업!Criteria</vt:lpstr>
      <vt:lpstr>제2작업!Extract</vt:lpstr>
      <vt:lpstr>vudgud</vt:lpstr>
      <vt:lpstr>ㄱㄱ</vt:lpstr>
      <vt:lpstr>가나다</vt:lpstr>
      <vt:lpstr>개미</vt:lpstr>
      <vt:lpstr>동공</vt:lpstr>
      <vt:lpstr>뭐야</vt:lpstr>
      <vt:lpstr>이런</vt:lpstr>
      <vt:lpstr>펴옇ㅇ</vt:lpstr>
      <vt:lpstr>펴혀</vt:lpstr>
      <vt:lpstr>평형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</dc:creator>
  <cp:lastModifiedBy>PARK</cp:lastModifiedBy>
  <dcterms:created xsi:type="dcterms:W3CDTF">2020-10-07T05:31:36Z</dcterms:created>
  <dcterms:modified xsi:type="dcterms:W3CDTF">2020-10-07T07:28:36Z</dcterms:modified>
</cp:coreProperties>
</file>