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definedNames>
    <definedName name="근무부서">Sheet1!$C$4:$C$23</definedName>
    <definedName name="근무시간">Sheet1!$F$4:$F$23</definedName>
    <definedName name="당일금액">Sheet1!$G$4:$G$23</definedName>
    <definedName name="부서코드">Sheet1!$B$4:$B$23</definedName>
    <definedName name="성명">Sheet1!$A$4:$A$23</definedName>
    <definedName name="식대">Sheet1!$H$4:$H$23</definedName>
    <definedName name="지급액">Sheet1!$I$4:$I$23</definedName>
    <definedName name="출근시간">Sheet1!$D$4:$D$23</definedName>
    <definedName name="퇴근시간">Sheet1!$E$4:$E$23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6" i="1"/>
  <c r="G6" i="1" s="1"/>
  <c r="F8" i="1"/>
  <c r="H8" i="1" s="1"/>
  <c r="F9" i="1"/>
  <c r="H9" i="1" s="1"/>
  <c r="F10" i="1"/>
  <c r="H10" i="1" s="1"/>
  <c r="F13" i="1"/>
  <c r="H13" i="1" s="1"/>
  <c r="F14" i="1"/>
  <c r="H14" i="1" s="1"/>
  <c r="F16" i="1"/>
  <c r="H16" i="1" s="1"/>
  <c r="F17" i="1"/>
  <c r="H17" i="1" s="1"/>
  <c r="F20" i="1"/>
  <c r="G20" i="1" s="1"/>
  <c r="F12" i="1"/>
  <c r="H12" i="1" s="1"/>
  <c r="F19" i="1"/>
  <c r="G19" i="1" s="1"/>
  <c r="F15" i="1"/>
  <c r="H15" i="1" s="1"/>
  <c r="F11" i="1"/>
  <c r="H11" i="1" s="1"/>
  <c r="F21" i="1"/>
  <c r="H21" i="1" s="1"/>
  <c r="F5" i="1"/>
  <c r="H5" i="1" s="1"/>
  <c r="F7" i="1"/>
  <c r="H7" i="1" s="1"/>
  <c r="F22" i="1"/>
  <c r="G22" i="1" s="1"/>
  <c r="F18" i="1"/>
  <c r="H18" i="1" s="1"/>
  <c r="F23" i="1"/>
  <c r="G23" i="1" s="1"/>
  <c r="F4" i="1"/>
  <c r="H4" i="1" s="1"/>
  <c r="C6" i="1"/>
  <c r="C8" i="1"/>
  <c r="C9" i="1"/>
  <c r="C10" i="1"/>
  <c r="C13" i="1"/>
  <c r="C14" i="1"/>
  <c r="C16" i="1"/>
  <c r="C17" i="1"/>
  <c r="C20" i="1"/>
  <c r="C12" i="1"/>
  <c r="C19" i="1"/>
  <c r="C15" i="1"/>
  <c r="C11" i="1"/>
  <c r="C21" i="1"/>
  <c r="C5" i="1"/>
  <c r="C7" i="1"/>
  <c r="C22" i="1"/>
  <c r="C18" i="1"/>
  <c r="C23" i="1"/>
  <c r="C4" i="1"/>
  <c r="G5" i="1" l="1"/>
  <c r="I5" i="1" s="1"/>
  <c r="G21" i="1"/>
  <c r="I21" i="1" s="1"/>
  <c r="G11" i="1"/>
  <c r="G17" i="1"/>
  <c r="G16" i="1"/>
  <c r="G7" i="1"/>
  <c r="G13" i="1"/>
  <c r="I13" i="1" s="1"/>
  <c r="H24" i="1"/>
  <c r="I7" i="1"/>
  <c r="I17" i="1"/>
  <c r="I11" i="1"/>
  <c r="H26" i="1"/>
  <c r="I19" i="1"/>
  <c r="I16" i="1"/>
  <c r="I14" i="1"/>
  <c r="H23" i="1"/>
  <c r="I23" i="1" s="1"/>
  <c r="H19" i="1"/>
  <c r="H22" i="1"/>
  <c r="I22" i="1" s="1"/>
  <c r="H20" i="1"/>
  <c r="I20" i="1" s="1"/>
  <c r="H6" i="1"/>
  <c r="I6" i="1" s="1"/>
  <c r="G4" i="1"/>
  <c r="G15" i="1"/>
  <c r="I15" i="1" s="1"/>
  <c r="G10" i="1"/>
  <c r="I10" i="1" s="1"/>
  <c r="G9" i="1"/>
  <c r="I9" i="1" s="1"/>
  <c r="I24" i="1" s="1"/>
  <c r="G18" i="1"/>
  <c r="I18" i="1" s="1"/>
  <c r="G12" i="1"/>
  <c r="I12" i="1" s="1"/>
  <c r="G8" i="1"/>
  <c r="I8" i="1" s="1"/>
  <c r="H25" i="1"/>
  <c r="G24" i="1"/>
  <c r="I26" i="1" l="1"/>
  <c r="G25" i="1"/>
  <c r="H27" i="1"/>
  <c r="G27" i="1"/>
  <c r="I4" i="1"/>
  <c r="G26" i="1"/>
  <c r="I27" i="1" l="1"/>
  <c r="I28" i="1"/>
  <c r="I25" i="1"/>
</calcChain>
</file>

<file path=xl/sharedStrings.xml><?xml version="1.0" encoding="utf-8"?>
<sst xmlns="http://schemas.openxmlformats.org/spreadsheetml/2006/main" count="58" uniqueCount="46">
  <si>
    <t>성명</t>
    <phoneticPr fontId="2" type="noConversion"/>
  </si>
  <si>
    <t>부서코드</t>
    <phoneticPr fontId="2" type="noConversion"/>
  </si>
  <si>
    <t>출근시간</t>
    <phoneticPr fontId="2" type="noConversion"/>
  </si>
  <si>
    <t>퇴근시간</t>
    <phoneticPr fontId="2" type="noConversion"/>
  </si>
  <si>
    <t>공병호</t>
    <phoneticPr fontId="2" type="noConversion"/>
  </si>
  <si>
    <t>김병선</t>
    <phoneticPr fontId="2" type="noConversion"/>
  </si>
  <si>
    <t>김지명</t>
    <phoneticPr fontId="2" type="noConversion"/>
  </si>
  <si>
    <t>김진혁</t>
    <phoneticPr fontId="2" type="noConversion"/>
  </si>
  <si>
    <t>김차일</t>
    <phoneticPr fontId="2" type="noConversion"/>
  </si>
  <si>
    <t>박두일</t>
    <phoneticPr fontId="2" type="noConversion"/>
  </si>
  <si>
    <t>박일호</t>
    <phoneticPr fontId="2" type="noConversion"/>
  </si>
  <si>
    <t>손병준</t>
    <phoneticPr fontId="2" type="noConversion"/>
  </si>
  <si>
    <t>신혁진</t>
    <phoneticPr fontId="2" type="noConversion"/>
  </si>
  <si>
    <t>이우선</t>
    <phoneticPr fontId="2" type="noConversion"/>
  </si>
  <si>
    <t>문희권</t>
    <phoneticPr fontId="2" type="noConversion"/>
  </si>
  <si>
    <t>이강복</t>
    <phoneticPr fontId="2" type="noConversion"/>
  </si>
  <si>
    <t>박준규</t>
    <phoneticPr fontId="2" type="noConversion"/>
  </si>
  <si>
    <t>남영문</t>
    <phoneticPr fontId="2" type="noConversion"/>
  </si>
  <si>
    <t>정상희</t>
    <phoneticPr fontId="2" type="noConversion"/>
  </si>
  <si>
    <t>김미선</t>
    <phoneticPr fontId="2" type="noConversion"/>
  </si>
  <si>
    <t>김윤식</t>
    <phoneticPr fontId="2" type="noConversion"/>
  </si>
  <si>
    <t>조형래</t>
    <phoneticPr fontId="2" type="noConversion"/>
  </si>
  <si>
    <t>안성기</t>
    <phoneticPr fontId="2" type="noConversion"/>
  </si>
  <si>
    <t>주진모</t>
    <phoneticPr fontId="2" type="noConversion"/>
  </si>
  <si>
    <t>B-2</t>
    <phoneticPr fontId="2" type="noConversion"/>
  </si>
  <si>
    <t>B-3</t>
    <phoneticPr fontId="2" type="noConversion"/>
  </si>
  <si>
    <t>C-2</t>
    <phoneticPr fontId="2" type="noConversion"/>
  </si>
  <si>
    <t>C-1</t>
    <phoneticPr fontId="2" type="noConversion"/>
  </si>
  <si>
    <t>A-2</t>
    <phoneticPr fontId="2" type="noConversion"/>
  </si>
  <si>
    <t>A-1</t>
    <phoneticPr fontId="2" type="noConversion"/>
  </si>
  <si>
    <t>A-3</t>
    <phoneticPr fontId="2" type="noConversion"/>
  </si>
  <si>
    <t>B-1</t>
    <phoneticPr fontId="2" type="noConversion"/>
  </si>
  <si>
    <t>근무부서</t>
    <phoneticPr fontId="2" type="noConversion"/>
  </si>
  <si>
    <t>근무시간</t>
    <phoneticPr fontId="2" type="noConversion"/>
  </si>
  <si>
    <t>당일금액</t>
    <phoneticPr fontId="2" type="noConversion"/>
  </si>
  <si>
    <t>식대</t>
    <phoneticPr fontId="2" type="noConversion"/>
  </si>
  <si>
    <t>지급액</t>
    <phoneticPr fontId="2" type="noConversion"/>
  </si>
  <si>
    <t>부서별 합계</t>
    <phoneticPr fontId="2" type="noConversion"/>
  </si>
  <si>
    <t>시설과</t>
    <phoneticPr fontId="2" type="noConversion"/>
  </si>
  <si>
    <t>관리과</t>
    <phoneticPr fontId="2" type="noConversion"/>
  </si>
  <si>
    <t>재무과</t>
    <phoneticPr fontId="2" type="noConversion"/>
  </si>
  <si>
    <t>아르바이트 급여 현황</t>
    <phoneticPr fontId="2" type="noConversion"/>
  </si>
  <si>
    <t>부서코드에 "1" 또는 "3"을 포함한 합계</t>
    <phoneticPr fontId="2" type="noConversion"/>
  </si>
  <si>
    <t>지급액이 20000 이상 40000 미만인 사람들의 합</t>
    <phoneticPr fontId="2" type="noConversion"/>
  </si>
  <si>
    <t>=SUMIF(근무부서,$D24,I$4:I$23)</t>
    <phoneticPr fontId="2" type="noConversion"/>
  </si>
  <si>
    <t>=SUMPRODUCT(ISNUMBER(FIND("1",부서코드))+ISNUMBER(FIND("3",부서코드)),I4:I23)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</si>
</sst>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h:mm;@"/>
    <numFmt numFmtId="177" formatCode="_-[$₩-412]* #,##0.00_-;\-[$₩-412]* #,##0.00_-;_-[$₩-412]* &quot;-&quot;??_-;_-@_-"/>
  </numFmts>
  <fonts count="4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u/>
      <sz val="20"/>
      <color theme="1"/>
      <name val="맑은 고딕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177" fontId="0" fillId="0" borderId="1" xfId="1" applyNumberFormat="1" applyFont="1" applyBorder="1" applyAlignment="1"/>
    <xf numFmtId="176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2000" u="sng"/>
              <a:t>부서별 지급 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v>지급액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Sheet1!$D$24:$D$26</c:f>
              <c:strCache>
                <c:ptCount val="3"/>
                <c:pt idx="0">
                  <c:v>시설과</c:v>
                </c:pt>
                <c:pt idx="1">
                  <c:v>관리과</c:v>
                </c:pt>
                <c:pt idx="2">
                  <c:v>재무과</c:v>
                </c:pt>
              </c:strCache>
            </c:strRef>
          </c:cat>
          <c:val>
            <c:numRef>
              <c:f>Sheet1!$I$24:$I$26</c:f>
              <c:numCache>
                <c:formatCode>_-[$₩-412]* #,##0.00_-;\-[$₩-412]* #,##0.00_-;_-[$₩-412]* "-"??_-;_-@_-</c:formatCode>
                <c:ptCount val="3"/>
                <c:pt idx="0">
                  <c:v>748800</c:v>
                </c:pt>
                <c:pt idx="1">
                  <c:v>1368000</c:v>
                </c:pt>
                <c:pt idx="2">
                  <c:v>1484800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6D-46DE-AD4B-0BDB99F2B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8829807"/>
        <c:axId val="77884478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계열1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Sheet1!$D$24:$D$26</c15:sqref>
                        </c15:formulaRef>
                      </c:ext>
                    </c:extLst>
                    <c:strCache>
                      <c:ptCount val="3"/>
                      <c:pt idx="0">
                        <c:v>시설과</c:v>
                      </c:pt>
                      <c:pt idx="1">
                        <c:v>관리과</c:v>
                      </c:pt>
                      <c:pt idx="2">
                        <c:v>재무과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Sheet1!$E$24:$E$26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B6D-46DE-AD4B-0BDB99F2BCC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v>계열2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Sheet1!$D$24:$D$26</c15:sqref>
                        </c15:formulaRef>
                      </c:ext>
                    </c:extLst>
                    <c:strCache>
                      <c:ptCount val="3"/>
                      <c:pt idx="0">
                        <c:v>시설과</c:v>
                      </c:pt>
                      <c:pt idx="1">
                        <c:v>관리과</c:v>
                      </c:pt>
                      <c:pt idx="2">
                        <c:v>재무과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Sheet1!$F$24:$F$26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B6D-46DE-AD4B-0BDB99F2BCC4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v>당일금액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Sheet1!$D$24:$D$26</c:f>
              <c:strCache>
                <c:ptCount val="3"/>
                <c:pt idx="0">
                  <c:v>시설과</c:v>
                </c:pt>
                <c:pt idx="1">
                  <c:v>관리과</c:v>
                </c:pt>
                <c:pt idx="2">
                  <c:v>재무과</c:v>
                </c:pt>
              </c:strCache>
            </c:strRef>
          </c:cat>
          <c:val>
            <c:numRef>
              <c:f>Sheet1!$G$24:$G$26</c:f>
              <c:numCache>
                <c:formatCode>_-[$₩-412]* #,##0.00_-;\-[$₩-412]* #,##0.00_-;_-[$₩-412]* "-"??_-;_-@_-</c:formatCode>
                <c:ptCount val="3"/>
                <c:pt idx="0">
                  <c:v>724800</c:v>
                </c:pt>
                <c:pt idx="1">
                  <c:v>1296000</c:v>
                </c:pt>
                <c:pt idx="2">
                  <c:v>1420800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6D-46DE-AD4B-0BDB99F2B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8829807"/>
        <c:axId val="778844783"/>
      </c:lineChart>
      <c:catAx>
        <c:axId val="778829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근무부서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8844783"/>
        <c:crosses val="autoZero"/>
        <c:auto val="1"/>
        <c:lblAlgn val="ctr"/>
        <c:lblOffset val="100"/>
        <c:noMultiLvlLbl val="0"/>
      </c:catAx>
      <c:valAx>
        <c:axId val="77884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금액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_-[$₩-412]* #,##0.00_-;\-[$₩-412]* #,##0.00_-;_-[$₩-412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8829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116478</xdr:rowOff>
    </xdr:from>
    <xdr:to>
      <xdr:col>8</xdr:col>
      <xdr:colOff>1110343</xdr:colOff>
      <xdr:row>47</xdr:row>
      <xdr:rowOff>163286</xdr:rowOff>
    </xdr:to>
    <xdr:graphicFrame macro="">
      <xdr:nvGraphicFramePr>
        <xdr:cNvPr id="4" name="차트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zoomScale="70" zoomScaleNormal="70" workbookViewId="0">
      <selection activeCell="H10" sqref="H10"/>
    </sheetView>
  </sheetViews>
  <sheetFormatPr defaultRowHeight="17.399999999999999" x14ac:dyDescent="0.4"/>
  <cols>
    <col min="2" max="2" width="0" hidden="1" customWidth="1"/>
    <col min="7" max="7" width="14.796875" bestFit="1" customWidth="1"/>
    <col min="8" max="8" width="12.19921875" bestFit="1" customWidth="1"/>
    <col min="9" max="9" width="14.796875" bestFit="1" customWidth="1"/>
  </cols>
  <sheetData>
    <row r="1" spans="1:9" ht="30" x14ac:dyDescent="0.65">
      <c r="A1" s="7" t="s">
        <v>41</v>
      </c>
      <c r="B1" s="7"/>
      <c r="C1" s="7"/>
      <c r="D1" s="7"/>
      <c r="E1" s="7"/>
      <c r="F1" s="7"/>
      <c r="G1" s="7"/>
      <c r="H1" s="7"/>
      <c r="I1" s="7"/>
    </row>
    <row r="3" spans="1:9" x14ac:dyDescent="0.4">
      <c r="A3" s="1" t="s">
        <v>0</v>
      </c>
      <c r="B3" s="1" t="s">
        <v>1</v>
      </c>
      <c r="C3" s="1" t="s">
        <v>32</v>
      </c>
      <c r="D3" s="1" t="s">
        <v>2</v>
      </c>
      <c r="E3" s="1" t="s">
        <v>3</v>
      </c>
      <c r="F3" s="1" t="s">
        <v>33</v>
      </c>
      <c r="G3" s="1" t="s">
        <v>34</v>
      </c>
      <c r="H3" s="1" t="s">
        <v>35</v>
      </c>
      <c r="I3" s="1" t="s">
        <v>36</v>
      </c>
    </row>
    <row r="4" spans="1:9" x14ac:dyDescent="0.4">
      <c r="A4" s="1" t="s">
        <v>4</v>
      </c>
      <c r="B4" s="1" t="s">
        <v>24</v>
      </c>
      <c r="C4" s="1" t="str">
        <f t="shared" ref="C4:C23" si="0">IF(LEFT(부서코드,1)="A","재무과",IF(LEFT(부서코드,1)="B","관리과","시설과"))</f>
        <v>관리과</v>
      </c>
      <c r="D4" s="2">
        <v>0.3923611111111111</v>
      </c>
      <c r="E4" s="2">
        <v>0.76388888888888884</v>
      </c>
      <c r="F4" s="4">
        <f t="shared" ref="F4:F23" si="1">퇴근시간-출근시간</f>
        <v>0.37152777777777773</v>
      </c>
      <c r="G4" s="3">
        <f t="shared" ref="G4:G23" si="2">HOUR(근무시간)*4800+MINUTE(근무시간)*4800</f>
        <v>302400</v>
      </c>
      <c r="H4" s="3">
        <f t="shared" ref="H4:H23" si="3">IF(HOUR(근무시간)&gt;=6,10000,2000)</f>
        <v>10000</v>
      </c>
      <c r="I4" s="3">
        <f t="shared" ref="I4:I23" si="4">당일금액+식대</f>
        <v>312400</v>
      </c>
    </row>
    <row r="5" spans="1:9" x14ac:dyDescent="0.4">
      <c r="A5" s="1" t="s">
        <v>19</v>
      </c>
      <c r="B5" s="1" t="s">
        <v>31</v>
      </c>
      <c r="C5" s="1" t="str">
        <f t="shared" si="0"/>
        <v>관리과</v>
      </c>
      <c r="D5" s="2">
        <v>0.3888888888888889</v>
      </c>
      <c r="E5" s="2">
        <v>0.69097222222222221</v>
      </c>
      <c r="F5" s="4">
        <f t="shared" si="1"/>
        <v>0.30208333333333331</v>
      </c>
      <c r="G5" s="3">
        <f t="shared" si="2"/>
        <v>105600</v>
      </c>
      <c r="H5" s="3">
        <f t="shared" si="3"/>
        <v>10000</v>
      </c>
      <c r="I5" s="3">
        <f t="shared" si="4"/>
        <v>115600</v>
      </c>
    </row>
    <row r="6" spans="1:9" x14ac:dyDescent="0.4">
      <c r="A6" s="1" t="s">
        <v>5</v>
      </c>
      <c r="B6" s="1" t="s">
        <v>25</v>
      </c>
      <c r="C6" s="1" t="str">
        <f t="shared" si="0"/>
        <v>관리과</v>
      </c>
      <c r="D6" s="2">
        <v>0.56180555555555556</v>
      </c>
      <c r="E6" s="2">
        <v>0.72916666666666663</v>
      </c>
      <c r="F6" s="4">
        <f t="shared" si="1"/>
        <v>0.16736111111111107</v>
      </c>
      <c r="G6" s="3">
        <f t="shared" si="2"/>
        <v>24000</v>
      </c>
      <c r="H6" s="3">
        <f t="shared" si="3"/>
        <v>2000</v>
      </c>
      <c r="I6" s="3">
        <f t="shared" si="4"/>
        <v>26000</v>
      </c>
    </row>
    <row r="7" spans="1:9" x14ac:dyDescent="0.4">
      <c r="A7" s="1" t="s">
        <v>20</v>
      </c>
      <c r="B7" s="1" t="s">
        <v>28</v>
      </c>
      <c r="C7" s="1" t="str">
        <f t="shared" si="0"/>
        <v>재무과</v>
      </c>
      <c r="D7" s="2">
        <v>0.54861111111111105</v>
      </c>
      <c r="E7" s="2">
        <v>0.84722222222222221</v>
      </c>
      <c r="F7" s="4">
        <f t="shared" si="1"/>
        <v>0.29861111111111116</v>
      </c>
      <c r="G7" s="3">
        <f t="shared" si="2"/>
        <v>81600</v>
      </c>
      <c r="H7" s="3">
        <f t="shared" si="3"/>
        <v>10000</v>
      </c>
      <c r="I7" s="3">
        <f t="shared" si="4"/>
        <v>91600</v>
      </c>
    </row>
    <row r="8" spans="1:9" x14ac:dyDescent="0.4">
      <c r="A8" s="1" t="s">
        <v>6</v>
      </c>
      <c r="B8" s="1" t="s">
        <v>25</v>
      </c>
      <c r="C8" s="1" t="str">
        <f t="shared" si="0"/>
        <v>관리과</v>
      </c>
      <c r="D8" s="2">
        <v>0.59027777777777779</v>
      </c>
      <c r="E8" s="2">
        <v>0.875</v>
      </c>
      <c r="F8" s="4">
        <f t="shared" si="1"/>
        <v>0.28472222222222221</v>
      </c>
      <c r="G8" s="3">
        <f t="shared" si="2"/>
        <v>268800</v>
      </c>
      <c r="H8" s="3">
        <f t="shared" si="3"/>
        <v>10000</v>
      </c>
      <c r="I8" s="3">
        <f t="shared" si="4"/>
        <v>278800</v>
      </c>
    </row>
    <row r="9" spans="1:9" x14ac:dyDescent="0.4">
      <c r="A9" s="1" t="s">
        <v>7</v>
      </c>
      <c r="B9" s="1" t="s">
        <v>26</v>
      </c>
      <c r="C9" s="1" t="str">
        <f t="shared" si="0"/>
        <v>시설과</v>
      </c>
      <c r="D9" s="2">
        <v>0.35069444444444442</v>
      </c>
      <c r="E9" s="2">
        <v>0.51388888888888895</v>
      </c>
      <c r="F9" s="4">
        <f t="shared" si="1"/>
        <v>0.16319444444444453</v>
      </c>
      <c r="G9" s="3">
        <f t="shared" si="2"/>
        <v>278400</v>
      </c>
      <c r="H9" s="3">
        <f t="shared" si="3"/>
        <v>2000</v>
      </c>
      <c r="I9" s="3">
        <f t="shared" si="4"/>
        <v>280400</v>
      </c>
    </row>
    <row r="10" spans="1:9" x14ac:dyDescent="0.4">
      <c r="A10" s="1" t="s">
        <v>8</v>
      </c>
      <c r="B10" s="1" t="s">
        <v>24</v>
      </c>
      <c r="C10" s="1" t="str">
        <f t="shared" si="0"/>
        <v>관리과</v>
      </c>
      <c r="D10" s="2">
        <v>0.68402777777777779</v>
      </c>
      <c r="E10" s="2">
        <v>0.98263888888888884</v>
      </c>
      <c r="F10" s="4">
        <f t="shared" si="1"/>
        <v>0.29861111111111105</v>
      </c>
      <c r="G10" s="3">
        <f t="shared" si="2"/>
        <v>81600</v>
      </c>
      <c r="H10" s="3">
        <f t="shared" si="3"/>
        <v>10000</v>
      </c>
      <c r="I10" s="3">
        <f t="shared" si="4"/>
        <v>91600</v>
      </c>
    </row>
    <row r="11" spans="1:9" x14ac:dyDescent="0.4">
      <c r="A11" s="1" t="s">
        <v>17</v>
      </c>
      <c r="B11" s="1" t="s">
        <v>28</v>
      </c>
      <c r="C11" s="1" t="str">
        <f t="shared" si="0"/>
        <v>재무과</v>
      </c>
      <c r="D11" s="2">
        <v>0.36458333333333331</v>
      </c>
      <c r="E11" s="2">
        <v>0.68055555555555547</v>
      </c>
      <c r="F11" s="4">
        <f t="shared" si="1"/>
        <v>0.31597222222222215</v>
      </c>
      <c r="G11" s="3">
        <f t="shared" si="2"/>
        <v>201600</v>
      </c>
      <c r="H11" s="3">
        <f t="shared" si="3"/>
        <v>10000</v>
      </c>
      <c r="I11" s="3">
        <f t="shared" si="4"/>
        <v>211600</v>
      </c>
    </row>
    <row r="12" spans="1:9" x14ac:dyDescent="0.4">
      <c r="A12" s="1" t="s">
        <v>14</v>
      </c>
      <c r="B12" s="1" t="s">
        <v>27</v>
      </c>
      <c r="C12" s="1" t="str">
        <f t="shared" si="0"/>
        <v>시설과</v>
      </c>
      <c r="D12" s="2">
        <v>0.36805555555555558</v>
      </c>
      <c r="E12" s="2">
        <v>0.68055555555555547</v>
      </c>
      <c r="F12" s="4">
        <f t="shared" si="1"/>
        <v>0.31249999999999989</v>
      </c>
      <c r="G12" s="3">
        <f t="shared" si="2"/>
        <v>177600</v>
      </c>
      <c r="H12" s="3">
        <f t="shared" si="3"/>
        <v>10000</v>
      </c>
      <c r="I12" s="3">
        <f t="shared" si="4"/>
        <v>187600</v>
      </c>
    </row>
    <row r="13" spans="1:9" x14ac:dyDescent="0.4">
      <c r="A13" s="1" t="s">
        <v>9</v>
      </c>
      <c r="B13" s="1" t="s">
        <v>27</v>
      </c>
      <c r="C13" s="1" t="str">
        <f t="shared" si="0"/>
        <v>시설과</v>
      </c>
      <c r="D13" s="2">
        <v>0.40069444444444446</v>
      </c>
      <c r="E13" s="2">
        <v>0.59722222222222221</v>
      </c>
      <c r="F13" s="4">
        <f t="shared" si="1"/>
        <v>0.19652777777777775</v>
      </c>
      <c r="G13" s="3">
        <f t="shared" si="2"/>
        <v>225600</v>
      </c>
      <c r="H13" s="3">
        <f t="shared" si="3"/>
        <v>2000</v>
      </c>
      <c r="I13" s="3">
        <f t="shared" si="4"/>
        <v>227600</v>
      </c>
    </row>
    <row r="14" spans="1:9" x14ac:dyDescent="0.4">
      <c r="A14" s="1" t="s">
        <v>10</v>
      </c>
      <c r="B14" s="1" t="s">
        <v>28</v>
      </c>
      <c r="C14" s="1" t="str">
        <f t="shared" si="0"/>
        <v>재무과</v>
      </c>
      <c r="D14" s="2">
        <v>0.73263888888888884</v>
      </c>
      <c r="E14" s="2">
        <v>0.90277777777777779</v>
      </c>
      <c r="F14" s="4">
        <f t="shared" si="1"/>
        <v>0.17013888888888895</v>
      </c>
      <c r="G14" s="3">
        <f t="shared" si="2"/>
        <v>43200</v>
      </c>
      <c r="H14" s="3">
        <f t="shared" si="3"/>
        <v>2000</v>
      </c>
      <c r="I14" s="3">
        <f t="shared" si="4"/>
        <v>45200</v>
      </c>
    </row>
    <row r="15" spans="1:9" x14ac:dyDescent="0.4">
      <c r="A15" s="1" t="s">
        <v>16</v>
      </c>
      <c r="B15" s="1" t="s">
        <v>25</v>
      </c>
      <c r="C15" s="1" t="str">
        <f t="shared" si="0"/>
        <v>관리과</v>
      </c>
      <c r="D15" s="2">
        <v>0.37847222222222227</v>
      </c>
      <c r="E15" s="2">
        <v>0.69444444444444453</v>
      </c>
      <c r="F15" s="4">
        <f t="shared" si="1"/>
        <v>0.31597222222222227</v>
      </c>
      <c r="G15" s="3">
        <f t="shared" si="2"/>
        <v>201600</v>
      </c>
      <c r="H15" s="3">
        <f t="shared" si="3"/>
        <v>10000</v>
      </c>
      <c r="I15" s="3">
        <f t="shared" si="4"/>
        <v>211600</v>
      </c>
    </row>
    <row r="16" spans="1:9" x14ac:dyDescent="0.4">
      <c r="A16" s="1" t="s">
        <v>11</v>
      </c>
      <c r="B16" s="1" t="s">
        <v>29</v>
      </c>
      <c r="C16" s="1" t="str">
        <f t="shared" si="0"/>
        <v>재무과</v>
      </c>
      <c r="D16" s="2">
        <v>0.3444444444444445</v>
      </c>
      <c r="E16" s="2">
        <v>0.67222222222222217</v>
      </c>
      <c r="F16" s="4">
        <f t="shared" si="1"/>
        <v>0.32777777777777767</v>
      </c>
      <c r="G16" s="3">
        <f t="shared" si="2"/>
        <v>283200</v>
      </c>
      <c r="H16" s="3">
        <f t="shared" si="3"/>
        <v>10000</v>
      </c>
      <c r="I16" s="3">
        <f t="shared" si="4"/>
        <v>293200</v>
      </c>
    </row>
    <row r="17" spans="1:9" x14ac:dyDescent="0.4">
      <c r="A17" s="1" t="s">
        <v>12</v>
      </c>
      <c r="B17" s="1" t="s">
        <v>30</v>
      </c>
      <c r="C17" s="1" t="str">
        <f t="shared" si="0"/>
        <v>재무과</v>
      </c>
      <c r="D17" s="2">
        <v>0.72777777777777775</v>
      </c>
      <c r="E17" s="2">
        <v>0.98611111111111116</v>
      </c>
      <c r="F17" s="4">
        <f t="shared" si="1"/>
        <v>0.25833333333333341</v>
      </c>
      <c r="G17" s="3">
        <f t="shared" si="2"/>
        <v>86400</v>
      </c>
      <c r="H17" s="3">
        <f t="shared" si="3"/>
        <v>10000</v>
      </c>
      <c r="I17" s="3">
        <f t="shared" si="4"/>
        <v>96400</v>
      </c>
    </row>
    <row r="18" spans="1:9" x14ac:dyDescent="0.4">
      <c r="A18" s="1" t="s">
        <v>22</v>
      </c>
      <c r="B18" s="1" t="s">
        <v>28</v>
      </c>
      <c r="C18" s="1" t="str">
        <f t="shared" si="0"/>
        <v>재무과</v>
      </c>
      <c r="D18" s="2">
        <v>0.56944444444444442</v>
      </c>
      <c r="E18" s="2">
        <v>0.84722222222222221</v>
      </c>
      <c r="F18" s="4">
        <f t="shared" si="1"/>
        <v>0.27777777777777779</v>
      </c>
      <c r="G18" s="3">
        <f t="shared" si="2"/>
        <v>220800</v>
      </c>
      <c r="H18" s="3">
        <f t="shared" si="3"/>
        <v>10000</v>
      </c>
      <c r="I18" s="3">
        <f t="shared" si="4"/>
        <v>230800</v>
      </c>
    </row>
    <row r="19" spans="1:9" x14ac:dyDescent="0.4">
      <c r="A19" s="1" t="s">
        <v>15</v>
      </c>
      <c r="B19" s="1" t="s">
        <v>26</v>
      </c>
      <c r="C19" s="1" t="str">
        <f t="shared" si="0"/>
        <v>시설과</v>
      </c>
      <c r="D19" s="2">
        <v>0.34722222222222227</v>
      </c>
      <c r="E19" s="2">
        <v>0.72222222222222221</v>
      </c>
      <c r="F19" s="4">
        <f t="shared" si="1"/>
        <v>0.37499999999999994</v>
      </c>
      <c r="G19" s="3">
        <f t="shared" si="2"/>
        <v>43200</v>
      </c>
      <c r="H19" s="3">
        <f t="shared" si="3"/>
        <v>10000</v>
      </c>
      <c r="I19" s="3">
        <f t="shared" si="4"/>
        <v>53200</v>
      </c>
    </row>
    <row r="20" spans="1:9" x14ac:dyDescent="0.4">
      <c r="A20" s="1" t="s">
        <v>13</v>
      </c>
      <c r="B20" s="1" t="s">
        <v>28</v>
      </c>
      <c r="C20" s="1" t="str">
        <f t="shared" si="0"/>
        <v>재무과</v>
      </c>
      <c r="D20" s="2">
        <v>0.68055555555555547</v>
      </c>
      <c r="E20" s="2">
        <v>0.83750000000000002</v>
      </c>
      <c r="F20" s="4">
        <f t="shared" si="1"/>
        <v>0.15694444444444455</v>
      </c>
      <c r="G20" s="3">
        <f t="shared" si="2"/>
        <v>235200</v>
      </c>
      <c r="H20" s="3">
        <f t="shared" si="3"/>
        <v>2000</v>
      </c>
      <c r="I20" s="3">
        <f t="shared" si="4"/>
        <v>237200</v>
      </c>
    </row>
    <row r="21" spans="1:9" x14ac:dyDescent="0.4">
      <c r="A21" s="1" t="s">
        <v>18</v>
      </c>
      <c r="B21" s="1" t="s">
        <v>24</v>
      </c>
      <c r="C21" s="1" t="str">
        <f t="shared" si="0"/>
        <v>관리과</v>
      </c>
      <c r="D21" s="2">
        <v>0.37152777777777773</v>
      </c>
      <c r="E21" s="2">
        <v>0.71527777777777779</v>
      </c>
      <c r="F21" s="4">
        <f t="shared" si="1"/>
        <v>0.34375000000000006</v>
      </c>
      <c r="G21" s="3">
        <f t="shared" si="2"/>
        <v>110400</v>
      </c>
      <c r="H21" s="3">
        <f t="shared" si="3"/>
        <v>10000</v>
      </c>
      <c r="I21" s="3">
        <f t="shared" si="4"/>
        <v>120400</v>
      </c>
    </row>
    <row r="22" spans="1:9" x14ac:dyDescent="0.4">
      <c r="A22" s="1" t="s">
        <v>21</v>
      </c>
      <c r="B22" s="1" t="s">
        <v>30</v>
      </c>
      <c r="C22" s="1" t="str">
        <f t="shared" si="0"/>
        <v>재무과</v>
      </c>
      <c r="D22" s="2">
        <v>0.55555555555555558</v>
      </c>
      <c r="E22" s="2">
        <v>0.84027777777777779</v>
      </c>
      <c r="F22" s="4">
        <f t="shared" si="1"/>
        <v>0.28472222222222221</v>
      </c>
      <c r="G22" s="3">
        <f t="shared" si="2"/>
        <v>268800</v>
      </c>
      <c r="H22" s="3">
        <f t="shared" si="3"/>
        <v>10000</v>
      </c>
      <c r="I22" s="3">
        <f t="shared" si="4"/>
        <v>278800</v>
      </c>
    </row>
    <row r="23" spans="1:9" x14ac:dyDescent="0.4">
      <c r="A23" s="1" t="s">
        <v>23</v>
      </c>
      <c r="B23" s="1" t="s">
        <v>24</v>
      </c>
      <c r="C23" s="1" t="str">
        <f t="shared" si="0"/>
        <v>관리과</v>
      </c>
      <c r="D23" s="2">
        <v>0.55208333333333337</v>
      </c>
      <c r="E23" s="2">
        <v>0.86805555555555547</v>
      </c>
      <c r="F23" s="4">
        <f t="shared" si="1"/>
        <v>0.3159722222222221</v>
      </c>
      <c r="G23" s="3">
        <f t="shared" si="2"/>
        <v>201600</v>
      </c>
      <c r="H23" s="3">
        <f t="shared" si="3"/>
        <v>10000</v>
      </c>
      <c r="I23" s="3">
        <f t="shared" si="4"/>
        <v>211600</v>
      </c>
    </row>
    <row r="24" spans="1:9" x14ac:dyDescent="0.4">
      <c r="A24" s="8" t="s">
        <v>37</v>
      </c>
      <c r="B24" s="8"/>
      <c r="C24" s="8"/>
      <c r="D24" s="6" t="s">
        <v>38</v>
      </c>
      <c r="E24" s="6"/>
      <c r="F24" s="6"/>
      <c r="G24" s="3">
        <f t="shared" ref="G24:I26" si="5">SUMIF(근무부서,$D24,G$4:G$23)</f>
        <v>724800</v>
      </c>
      <c r="H24" s="3">
        <f t="shared" si="5"/>
        <v>24000</v>
      </c>
      <c r="I24" s="3">
        <f t="shared" si="5"/>
        <v>748800</v>
      </c>
    </row>
    <row r="25" spans="1:9" x14ac:dyDescent="0.4">
      <c r="A25" s="8"/>
      <c r="B25" s="8"/>
      <c r="C25" s="8"/>
      <c r="D25" s="6" t="s">
        <v>39</v>
      </c>
      <c r="E25" s="6"/>
      <c r="F25" s="6"/>
      <c r="G25" s="3">
        <f t="shared" si="5"/>
        <v>1296000</v>
      </c>
      <c r="H25" s="3">
        <f t="shared" si="5"/>
        <v>72000</v>
      </c>
      <c r="I25" s="3">
        <f t="shared" si="5"/>
        <v>1368000</v>
      </c>
    </row>
    <row r="26" spans="1:9" x14ac:dyDescent="0.4">
      <c r="A26" s="8"/>
      <c r="B26" s="8"/>
      <c r="C26" s="8"/>
      <c r="D26" s="6" t="s">
        <v>40</v>
      </c>
      <c r="E26" s="6"/>
      <c r="F26" s="6"/>
      <c r="G26" s="3">
        <f t="shared" si="5"/>
        <v>1420800</v>
      </c>
      <c r="H26" s="3">
        <f t="shared" si="5"/>
        <v>64000</v>
      </c>
      <c r="I26" s="3">
        <f t="shared" si="5"/>
        <v>1484800</v>
      </c>
    </row>
    <row r="27" spans="1:9" x14ac:dyDescent="0.4">
      <c r="A27" s="6" t="s">
        <v>42</v>
      </c>
      <c r="B27" s="6"/>
      <c r="C27" s="6"/>
      <c r="D27" s="6"/>
      <c r="E27" s="6"/>
      <c r="F27" s="6"/>
      <c r="G27" s="3">
        <f>SUMPRODUCT(ISNUMBER(FIND("1",부서코드))+ISNUMBER(FIND("3",부서코드)),G4:G23)</f>
        <v>1641600</v>
      </c>
      <c r="H27" s="3">
        <f>SUMPRODUCT(ISNUMBER(FIND("1",부서코드))+ISNUMBER(FIND("3",부서코드)),H4:H23)</f>
        <v>74000</v>
      </c>
      <c r="I27" s="3">
        <f>SUMPRODUCT(ISNUMBER(FIND("1",부서코드))+ISNUMBER(FIND("3",부서코드)),I4:I23)</f>
        <v>1715600</v>
      </c>
    </row>
    <row r="28" spans="1:9" x14ac:dyDescent="0.4">
      <c r="A28" s="6" t="s">
        <v>43</v>
      </c>
      <c r="B28" s="6"/>
      <c r="C28" s="6"/>
      <c r="D28" s="6"/>
      <c r="E28" s="6"/>
      <c r="F28" s="6"/>
      <c r="G28" s="6"/>
      <c r="H28" s="6"/>
      <c r="I28" s="3">
        <f>SUMIFS(지급액,지급액,"&gt;=20000",지급액,"&lt;40000")</f>
        <v>26000</v>
      </c>
    </row>
    <row r="29" spans="1:9" x14ac:dyDescent="0.4">
      <c r="A29" s="5" t="s">
        <v>44</v>
      </c>
      <c r="B29" s="6"/>
      <c r="C29" s="6"/>
      <c r="D29" s="6"/>
      <c r="E29" s="6"/>
      <c r="F29" s="6"/>
      <c r="G29" s="6"/>
      <c r="H29" s="6"/>
      <c r="I29" s="6"/>
    </row>
    <row r="30" spans="1:9" x14ac:dyDescent="0.4">
      <c r="A30" s="5" t="s">
        <v>45</v>
      </c>
      <c r="B30" s="6"/>
      <c r="C30" s="6"/>
      <c r="D30" s="6"/>
      <c r="E30" s="6"/>
      <c r="F30" s="6"/>
      <c r="G30" s="6"/>
      <c r="H30" s="6"/>
      <c r="I30" s="6"/>
    </row>
  </sheetData>
  <sortState ref="A4:I23">
    <sortCondition ref="A4:A23"/>
    <sortCondition ref="D4:D23"/>
  </sortState>
  <mergeCells count="9">
    <mergeCell ref="A29:I29"/>
    <mergeCell ref="A30:I30"/>
    <mergeCell ref="A1:I1"/>
    <mergeCell ref="A24:C26"/>
    <mergeCell ref="D24:F24"/>
    <mergeCell ref="D25:F25"/>
    <mergeCell ref="D26:F26"/>
    <mergeCell ref="A27:F27"/>
    <mergeCell ref="A28:H28"/>
  </mergeCells>
  <phoneticPr fontId="2" type="noConversion"/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9</vt:i4>
      </vt:variant>
    </vt:vector>
  </HeadingPairs>
  <TitlesOfParts>
    <vt:vector size="10" baseType="lpstr">
      <vt:lpstr>Sheet1</vt:lpstr>
      <vt:lpstr>근무부서</vt:lpstr>
      <vt:lpstr>근무시간</vt:lpstr>
      <vt:lpstr>당일금액</vt:lpstr>
      <vt:lpstr>부서코드</vt:lpstr>
      <vt:lpstr>성명</vt:lpstr>
      <vt:lpstr>식대</vt:lpstr>
      <vt:lpstr>지급액</vt:lpstr>
      <vt:lpstr>출근시간</vt:lpstr>
      <vt:lpstr>퇴근시간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2020-09-29T07:12:11Z</dcterms:modified>
</cp:coreProperties>
</file>