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yo\Desktop\"/>
    </mc:Choice>
  </mc:AlternateContent>
  <xr:revisionPtr revIDLastSave="0" documentId="8_{92503FB5-876E-4B12-B5D7-632CF09FB441}" xr6:coauthVersionLast="45" xr6:coauthVersionMax="45" xr10:uidLastSave="{00000000-0000-0000-0000-000000000000}"/>
  <bookViews>
    <workbookView xWindow="-110" yWindow="-110" windowWidth="25820" windowHeight="15620" activeTab="3" xr2:uid="{D045B143-A86E-4F0D-9201-4BF7894B0018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제2작업!$B$2:$H$11</definedName>
    <definedName name="_xlnm.Criteria" localSheetId="1">제2작업!$B$14:$C$16</definedName>
    <definedName name="_xlnm.Extract" localSheetId="1">제2작업!$B$18:$E$18</definedName>
    <definedName name="구매자수">제1작업!$E$5:$E$12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3" l="1"/>
  <c r="F10" i="3"/>
  <c r="F6" i="3"/>
  <c r="F17" i="3" s="1"/>
  <c r="C16" i="3"/>
  <c r="C11" i="3"/>
  <c r="C7" i="3"/>
  <c r="C18" i="3" s="1"/>
  <c r="H11" i="2"/>
  <c r="J14" i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<sst xmlns="http://schemas.openxmlformats.org/spreadsheetml/2006/main" count="126" uniqueCount="41">
  <si>
    <t>상품코드</t>
    <phoneticPr fontId="3" type="noConversion"/>
  </si>
  <si>
    <t>상품명</t>
    <phoneticPr fontId="3" type="noConversion"/>
  </si>
  <si>
    <t>카테고리</t>
    <phoneticPr fontId="3" type="noConversion"/>
  </si>
  <si>
    <t>구매자수</t>
    <phoneticPr fontId="3" type="noConversion"/>
  </si>
  <si>
    <t>판매금액
(단위:원)</t>
    <phoneticPr fontId="3" type="noConversion"/>
  </si>
  <si>
    <t>재고량
(단위:EA)</t>
    <phoneticPr fontId="3" type="noConversion"/>
  </si>
  <si>
    <t>입고일</t>
    <phoneticPr fontId="3" type="noConversion"/>
  </si>
  <si>
    <t>재고순위</t>
    <phoneticPr fontId="3" type="noConversion"/>
  </si>
  <si>
    <t>비고</t>
    <phoneticPr fontId="3" type="noConversion"/>
  </si>
  <si>
    <t>HE-0012</t>
    <phoneticPr fontId="3" type="noConversion"/>
  </si>
  <si>
    <t>BO-2101</t>
    <phoneticPr fontId="3" type="noConversion"/>
  </si>
  <si>
    <t>PE-1005</t>
    <phoneticPr fontId="3" type="noConversion"/>
  </si>
  <si>
    <t>HE-0305</t>
    <phoneticPr fontId="3" type="noConversion"/>
  </si>
  <si>
    <t>BO-2043</t>
    <phoneticPr fontId="3" type="noConversion"/>
  </si>
  <si>
    <t>BO-2316</t>
    <phoneticPr fontId="3" type="noConversion"/>
  </si>
  <si>
    <t>PE-1138</t>
    <phoneticPr fontId="3" type="noConversion"/>
  </si>
  <si>
    <t>PE-1927</t>
    <phoneticPr fontId="3" type="noConversion"/>
  </si>
  <si>
    <t>욕창예방매트리스</t>
    <phoneticPr fontId="3" type="noConversion"/>
  </si>
  <si>
    <t>경량알루미늄 휠체어</t>
    <phoneticPr fontId="3" type="noConversion"/>
  </si>
  <si>
    <t>당뇨환자용 양파효소</t>
    <phoneticPr fontId="3" type="noConversion"/>
  </si>
  <si>
    <t>성인용보행기</t>
    <phoneticPr fontId="3" type="noConversion"/>
  </si>
  <si>
    <t>스틸통타이어 휠체어</t>
    <phoneticPr fontId="3" type="noConversion"/>
  </si>
  <si>
    <t>거상형 휠체어</t>
    <phoneticPr fontId="3" type="noConversion"/>
  </si>
  <si>
    <t>고단백 영양푸딩</t>
    <phoneticPr fontId="3" type="noConversion"/>
  </si>
  <si>
    <t>고농축 영양식</t>
    <phoneticPr fontId="3" type="noConversion"/>
  </si>
  <si>
    <t>복지용구</t>
    <phoneticPr fontId="3" type="noConversion"/>
  </si>
  <si>
    <t>보장구</t>
    <phoneticPr fontId="3" type="noConversion"/>
  </si>
  <si>
    <t>환자식</t>
    <phoneticPr fontId="3" type="noConversion"/>
  </si>
  <si>
    <t>환자식 판매금액(단위:원) 평균</t>
    <phoneticPr fontId="3" type="noConversion"/>
  </si>
  <si>
    <t>복지용구 구매자수 합계</t>
    <phoneticPr fontId="3" type="noConversion"/>
  </si>
  <si>
    <t>두 번째로 많은 구매자수</t>
    <phoneticPr fontId="3" type="noConversion"/>
  </si>
  <si>
    <t>판매금액(단위:원)의 전체 평균</t>
    <phoneticPr fontId="3" type="noConversion"/>
  </si>
  <si>
    <t>&gt;=1000</t>
    <phoneticPr fontId="3" type="noConversion"/>
  </si>
  <si>
    <t>전체 개수</t>
  </si>
  <si>
    <t>환자식 개수</t>
  </si>
  <si>
    <t>복지용구 개수</t>
  </si>
  <si>
    <t>보장구 개수</t>
  </si>
  <si>
    <t>환자식 평균</t>
  </si>
  <si>
    <t>복지용구 평균</t>
  </si>
  <si>
    <t>보장구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</si>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</sst>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명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1" fontId="2" fillId="0" borderId="12" xfId="1" applyFont="1" applyBorder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41" fontId="2" fillId="0" borderId="18" xfId="1" applyFont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18" xfId="1" applyNumberFormat="1" applyFont="1" applyBorder="1" applyAlignment="1">
      <alignment horizontal="right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right" vertical="center"/>
    </xf>
    <xf numFmtId="41" fontId="2" fillId="0" borderId="8" xfId="1" applyFont="1" applyBorder="1" applyAlignment="1">
      <alignment horizontal="right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41" fontId="2" fillId="0" borderId="0" xfId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>
                <a:solidFill>
                  <a:schemeClr val="tx1"/>
                </a:solidFill>
              </a:rPr>
              <a:t>보장구 및 환자식 상품 판매 현황</a:t>
            </a:r>
            <a:endParaRPr lang="ko-KR" sz="2000" b="1">
              <a:solidFill>
                <a:schemeClr val="tx1"/>
              </a:solidFill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판매금액(단위:원)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(제1작업!$C$6:$C$7,제1작업!$C$9:$C$12)</c:f>
              <c:strCache>
                <c:ptCount val="6"/>
                <c:pt idx="0">
                  <c:v>경량알루미늄 휠체어</c:v>
                </c:pt>
                <c:pt idx="1">
                  <c:v>당뇨환자용 양파효소</c:v>
                </c:pt>
                <c:pt idx="2">
                  <c:v>스틸통타이어 휠체어</c:v>
                </c:pt>
                <c:pt idx="3">
                  <c:v>거상형 휠체어</c:v>
                </c:pt>
                <c:pt idx="4">
                  <c:v>고단백 영양푸딩</c:v>
                </c:pt>
                <c:pt idx="5">
                  <c:v>고농축 영양식</c:v>
                </c:pt>
              </c:strCache>
            </c:strRef>
          </c:cat>
          <c:val>
            <c:numRef>
              <c:f>(제1작업!$F$6:$F$7,제1작업!$F$9:$F$12)</c:f>
              <c:numCache>
                <c:formatCode>_(* #,##0_);_(* \(#,##0\);_(* "-"_);_(@_)</c:formatCode>
                <c:ptCount val="6"/>
                <c:pt idx="0">
                  <c:v>320000</c:v>
                </c:pt>
                <c:pt idx="1">
                  <c:v>53000</c:v>
                </c:pt>
                <c:pt idx="2">
                  <c:v>197000</c:v>
                </c:pt>
                <c:pt idx="3">
                  <c:v>380000</c:v>
                </c:pt>
                <c:pt idx="4">
                  <c:v>99000</c:v>
                </c:pt>
                <c:pt idx="5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8-4B2B-9145-8FEA09F76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77295600"/>
        <c:axId val="1008472320"/>
      </c:barChart>
      <c:lineChart>
        <c:grouping val="standard"/>
        <c:varyColors val="0"/>
        <c:ser>
          <c:idx val="0"/>
          <c:order val="0"/>
          <c:tx>
            <c:strRef>
              <c:f>제1작업!$E$4</c:f>
              <c:strCache>
                <c:ptCount val="1"/>
                <c:pt idx="0">
                  <c:v>구매자수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08-4B2B-9145-8FEA09F769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(제1작업!$C$6:$C$7,제1작업!$C$9:$C$12)</c:f>
              <c:strCache>
                <c:ptCount val="6"/>
                <c:pt idx="0">
                  <c:v>경량알루미늄 휠체어</c:v>
                </c:pt>
                <c:pt idx="1">
                  <c:v>당뇨환자용 양파효소</c:v>
                </c:pt>
                <c:pt idx="2">
                  <c:v>스틸통타이어 휠체어</c:v>
                </c:pt>
                <c:pt idx="3">
                  <c:v>거상형 휠체어</c:v>
                </c:pt>
                <c:pt idx="4">
                  <c:v>고단백 영양푸딩</c:v>
                </c:pt>
                <c:pt idx="5">
                  <c:v>고농축 영양식</c:v>
                </c:pt>
              </c:strCache>
            </c:strRef>
          </c:cat>
          <c:val>
            <c:numRef>
              <c:f>(제1작업!$E$6:$E$7,제1작업!$E$9:$E$12)</c:f>
              <c:numCache>
                <c:formatCode>#,##0"명"</c:formatCode>
                <c:ptCount val="6"/>
                <c:pt idx="0">
                  <c:v>887</c:v>
                </c:pt>
                <c:pt idx="1">
                  <c:v>1700</c:v>
                </c:pt>
                <c:pt idx="2">
                  <c:v>980</c:v>
                </c:pt>
                <c:pt idx="3">
                  <c:v>316</c:v>
                </c:pt>
                <c:pt idx="4">
                  <c:v>1605</c:v>
                </c:pt>
                <c:pt idx="5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8-4B2B-9145-8FEA09F76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138480"/>
        <c:axId val="675938608"/>
      </c:lineChart>
      <c:catAx>
        <c:axId val="67729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008472320"/>
        <c:crosses val="autoZero"/>
        <c:auto val="1"/>
        <c:lblAlgn val="ctr"/>
        <c:lblOffset val="100"/>
        <c:noMultiLvlLbl val="0"/>
      </c:catAx>
      <c:valAx>
        <c:axId val="100847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677295600"/>
        <c:crosses val="autoZero"/>
        <c:crossBetween val="between"/>
      </c:valAx>
      <c:valAx>
        <c:axId val="675938608"/>
        <c:scaling>
          <c:orientation val="minMax"/>
        </c:scaling>
        <c:delete val="0"/>
        <c:axPos val="r"/>
        <c:numFmt formatCode="#,##0&quot;명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199138480"/>
        <c:crosses val="max"/>
        <c:crossBetween val="between"/>
        <c:majorUnit val="300"/>
      </c:valAx>
      <c:catAx>
        <c:axId val="119913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5938608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25C5BDE-C16E-439F-857C-0F7CA30AABA6}">
  <sheetPr/>
  <sheetViews>
    <sheetView tabSelected="1"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57150</xdr:rowOff>
    </xdr:from>
    <xdr:to>
      <xdr:col>6</xdr:col>
      <xdr:colOff>419100</xdr:colOff>
      <xdr:row>2</xdr:row>
      <xdr:rowOff>234950</xdr:rowOff>
    </xdr:to>
    <xdr:sp macro="" textlink="">
      <xdr:nvSpPr>
        <xdr:cNvPr id="2" name="육각형 1">
          <a:extLst>
            <a:ext uri="{FF2B5EF4-FFF2-40B4-BE49-F238E27FC236}">
              <a16:creationId xmlns:a16="http://schemas.microsoft.com/office/drawing/2014/main" id="{BC4F8B51-6DA3-4872-88BC-CCD25906F883}"/>
            </a:ext>
          </a:extLst>
        </xdr:cNvPr>
        <xdr:cNvSpPr/>
      </xdr:nvSpPr>
      <xdr:spPr>
        <a:xfrm>
          <a:off x="139700" y="57150"/>
          <a:ext cx="4476750" cy="812800"/>
        </a:xfrm>
        <a:prstGeom prst="hexagon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실버상품 쇼핑몰 판매 현황</a:t>
          </a:r>
        </a:p>
      </xdr:txBody>
    </xdr:sp>
    <xdr:clientData/>
  </xdr:twoCellAnchor>
  <xdr:twoCellAnchor editAs="oneCell">
    <xdr:from>
      <xdr:col>6</xdr:col>
      <xdr:colOff>742950</xdr:colOff>
      <xdr:row>0</xdr:row>
      <xdr:rowOff>107950</xdr:rowOff>
    </xdr:from>
    <xdr:to>
      <xdr:col>9</xdr:col>
      <xdr:colOff>800100</xdr:colOff>
      <xdr:row>2</xdr:row>
      <xdr:rowOff>241300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F7A8D0B-5A1F-4040-A3A0-C4F0EC928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107950"/>
          <a:ext cx="283845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10" cy="6072521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E0BC944-6C92-4B33-B334-B9AABDDC915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0.37163</cdr:x>
      <cdr:y>0.10984</cdr:y>
    </cdr:from>
    <cdr:to>
      <cdr:x>0.50775</cdr:x>
      <cdr:y>0.1942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6437BB92-631A-49C1-BCA9-EAFAA87BB6C7}"/>
            </a:ext>
          </a:extLst>
        </cdr:cNvPr>
        <cdr:cNvSpPr/>
      </cdr:nvSpPr>
      <cdr:spPr>
        <a:xfrm xmlns:a="http://schemas.openxmlformats.org/drawingml/2006/main">
          <a:off x="3452479" y="667017"/>
          <a:ext cx="1264664" cy="512269"/>
        </a:xfrm>
        <a:prstGeom xmlns:a="http://schemas.openxmlformats.org/drawingml/2006/main" prst="wedgeRoundRectCallout">
          <a:avLst>
            <a:gd name="adj1" fmla="val -78639"/>
            <a:gd name="adj2" fmla="val -21875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인기 상품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6993-8D39-4F84-A8B8-6DDFDB5B63CA}">
  <dimension ref="B1:J14"/>
  <sheetViews>
    <sheetView workbookViewId="0">
      <selection activeCell="E9" activeCellId="8" sqref="C4 C6:C7 C9:C12 F4 F6:F7 F9:F12 E4 E6:E7 E9:E12"/>
    </sheetView>
  </sheetViews>
  <sheetFormatPr defaultRowHeight="14" x14ac:dyDescent="0.45"/>
  <cols>
    <col min="1" max="1" width="1.58203125" style="1" customWidth="1"/>
    <col min="2" max="2" width="10.83203125" style="1" customWidth="1"/>
    <col min="3" max="3" width="21.83203125" style="1" customWidth="1"/>
    <col min="4" max="4" width="10.4140625" style="1" customWidth="1"/>
    <col min="5" max="5" width="9.83203125" style="1" customWidth="1"/>
    <col min="6" max="6" width="12.4140625" style="1" customWidth="1"/>
    <col min="7" max="7" width="11.33203125" style="1" customWidth="1"/>
    <col min="8" max="8" width="15.9140625" style="1" customWidth="1"/>
    <col min="9" max="9" width="9.25" style="1" customWidth="1"/>
    <col min="10" max="10" width="10.83203125" style="1" customWidth="1"/>
    <col min="11" max="11" width="4.6640625" style="1" customWidth="1"/>
    <col min="12" max="16384" width="8.6640625" style="1"/>
  </cols>
  <sheetData>
    <row r="1" spans="2:10" ht="25" customHeight="1" x14ac:dyDescent="0.45"/>
    <row r="2" spans="2:10" ht="25" customHeight="1" x14ac:dyDescent="0.45"/>
    <row r="3" spans="2:10" ht="25" customHeight="1" thickBot="1" x14ac:dyDescent="0.5"/>
    <row r="4" spans="2:10" ht="28.5" thickBot="1" x14ac:dyDescent="0.5">
      <c r="B4" s="22" t="s">
        <v>0</v>
      </c>
      <c r="C4" s="23" t="s">
        <v>1</v>
      </c>
      <c r="D4" s="23" t="s">
        <v>2</v>
      </c>
      <c r="E4" s="23" t="s">
        <v>3</v>
      </c>
      <c r="F4" s="24" t="s">
        <v>4</v>
      </c>
      <c r="G4" s="24" t="s">
        <v>5</v>
      </c>
      <c r="H4" s="23" t="s">
        <v>6</v>
      </c>
      <c r="I4" s="23" t="s">
        <v>7</v>
      </c>
      <c r="J4" s="25" t="s">
        <v>8</v>
      </c>
    </row>
    <row r="5" spans="2:10" ht="18.5" customHeight="1" x14ac:dyDescent="0.45">
      <c r="B5" s="12" t="s">
        <v>9</v>
      </c>
      <c r="C5" s="13" t="s">
        <v>17</v>
      </c>
      <c r="D5" s="13" t="s">
        <v>25</v>
      </c>
      <c r="E5" s="30">
        <v>989</v>
      </c>
      <c r="F5" s="27">
        <v>139000</v>
      </c>
      <c r="G5" s="27">
        <v>815</v>
      </c>
      <c r="H5" s="14">
        <v>43597</v>
      </c>
      <c r="I5" s="13" t="str">
        <f>IF(_xlfn.RANK.EQ(G5,$G$5:$G$12,0)&lt;=3, _xlfn.RANK.EQ(G5,$G$5:$G$12,0) &amp; "위", "")</f>
        <v/>
      </c>
      <c r="J5" s="15" t="str">
        <f>REPT("★",E5/300)</f>
        <v>★★★</v>
      </c>
    </row>
    <row r="6" spans="2:10" ht="18.5" customHeight="1" x14ac:dyDescent="0.45">
      <c r="B6" s="6" t="s">
        <v>10</v>
      </c>
      <c r="C6" s="2" t="s">
        <v>18</v>
      </c>
      <c r="D6" s="2" t="s">
        <v>26</v>
      </c>
      <c r="E6" s="31">
        <v>887</v>
      </c>
      <c r="F6" s="28">
        <v>320000</v>
      </c>
      <c r="G6" s="28">
        <v>1232</v>
      </c>
      <c r="H6" s="3">
        <v>43485</v>
      </c>
      <c r="I6" s="13" t="str">
        <f t="shared" ref="I6:I12" si="0">IF(_xlfn.RANK.EQ(G6,$G$5:$G$12,0)&lt;=3, _xlfn.RANK.EQ(G6,$G$5:$G$12,0) &amp; "위", "")</f>
        <v>3위</v>
      </c>
      <c r="J6" s="15" t="str">
        <f t="shared" ref="J6:J12" si="1">REPT("★",E6/300)</f>
        <v>★★</v>
      </c>
    </row>
    <row r="7" spans="2:10" ht="18.5" customHeight="1" x14ac:dyDescent="0.45">
      <c r="B7" s="6" t="s">
        <v>11</v>
      </c>
      <c r="C7" s="2" t="s">
        <v>19</v>
      </c>
      <c r="D7" s="2" t="s">
        <v>27</v>
      </c>
      <c r="E7" s="31">
        <v>1700</v>
      </c>
      <c r="F7" s="28">
        <v>53000</v>
      </c>
      <c r="G7" s="28">
        <v>2983</v>
      </c>
      <c r="H7" s="3">
        <v>43749</v>
      </c>
      <c r="I7" s="13" t="str">
        <f t="shared" si="0"/>
        <v>2위</v>
      </c>
      <c r="J7" s="15" t="str">
        <f t="shared" si="1"/>
        <v>★★★★★</v>
      </c>
    </row>
    <row r="8" spans="2:10" ht="18.5" customHeight="1" x14ac:dyDescent="0.45">
      <c r="B8" s="6" t="s">
        <v>12</v>
      </c>
      <c r="C8" s="2" t="s">
        <v>20</v>
      </c>
      <c r="D8" s="2" t="s">
        <v>25</v>
      </c>
      <c r="E8" s="31">
        <v>1480</v>
      </c>
      <c r="F8" s="28">
        <v>198000</v>
      </c>
      <c r="G8" s="28">
        <v>1141</v>
      </c>
      <c r="H8" s="3">
        <v>43549</v>
      </c>
      <c r="I8" s="13" t="str">
        <f t="shared" si="0"/>
        <v/>
      </c>
      <c r="J8" s="15" t="str">
        <f t="shared" si="1"/>
        <v>★★★★</v>
      </c>
    </row>
    <row r="9" spans="2:10" ht="18.5" customHeight="1" x14ac:dyDescent="0.45">
      <c r="B9" s="6" t="s">
        <v>13</v>
      </c>
      <c r="C9" s="2" t="s">
        <v>21</v>
      </c>
      <c r="D9" s="2" t="s">
        <v>26</v>
      </c>
      <c r="E9" s="31">
        <v>980</v>
      </c>
      <c r="F9" s="28">
        <v>197000</v>
      </c>
      <c r="G9" s="28">
        <v>1024</v>
      </c>
      <c r="H9" s="3">
        <v>43563</v>
      </c>
      <c r="I9" s="13" t="str">
        <f t="shared" si="0"/>
        <v/>
      </c>
      <c r="J9" s="15" t="str">
        <f t="shared" si="1"/>
        <v>★★★</v>
      </c>
    </row>
    <row r="10" spans="2:10" ht="18.5" customHeight="1" x14ac:dyDescent="0.45">
      <c r="B10" s="6" t="s">
        <v>14</v>
      </c>
      <c r="C10" s="2" t="s">
        <v>22</v>
      </c>
      <c r="D10" s="2" t="s">
        <v>26</v>
      </c>
      <c r="E10" s="31">
        <v>316</v>
      </c>
      <c r="F10" s="28">
        <v>380000</v>
      </c>
      <c r="G10" s="28">
        <v>684</v>
      </c>
      <c r="H10" s="3">
        <v>43537</v>
      </c>
      <c r="I10" s="13" t="str">
        <f t="shared" si="0"/>
        <v/>
      </c>
      <c r="J10" s="15" t="str">
        <f t="shared" si="1"/>
        <v>★</v>
      </c>
    </row>
    <row r="11" spans="2:10" ht="18.5" customHeight="1" x14ac:dyDescent="0.45">
      <c r="B11" s="6" t="s">
        <v>15</v>
      </c>
      <c r="C11" s="2" t="s">
        <v>23</v>
      </c>
      <c r="D11" s="2" t="s">
        <v>27</v>
      </c>
      <c r="E11" s="31">
        <v>1605</v>
      </c>
      <c r="F11" s="28">
        <v>99000</v>
      </c>
      <c r="G11" s="28">
        <v>827</v>
      </c>
      <c r="H11" s="3">
        <v>43728</v>
      </c>
      <c r="I11" s="13" t="str">
        <f t="shared" si="0"/>
        <v/>
      </c>
      <c r="J11" s="15" t="str">
        <f t="shared" si="1"/>
        <v>★★★★★</v>
      </c>
    </row>
    <row r="12" spans="2:10" ht="18.5" customHeight="1" thickBot="1" x14ac:dyDescent="0.5">
      <c r="B12" s="16" t="s">
        <v>16</v>
      </c>
      <c r="C12" s="17" t="s">
        <v>24</v>
      </c>
      <c r="D12" s="17" t="s">
        <v>27</v>
      </c>
      <c r="E12" s="32">
        <v>912</v>
      </c>
      <c r="F12" s="29">
        <v>12000</v>
      </c>
      <c r="G12" s="29">
        <v>3028</v>
      </c>
      <c r="H12" s="18">
        <v>43742</v>
      </c>
      <c r="I12" s="13" t="str">
        <f t="shared" si="0"/>
        <v>1위</v>
      </c>
      <c r="J12" s="15" t="str">
        <f t="shared" si="1"/>
        <v>★★★</v>
      </c>
    </row>
    <row r="13" spans="2:10" ht="18.5" customHeight="1" x14ac:dyDescent="0.45">
      <c r="B13" s="19" t="s">
        <v>28</v>
      </c>
      <c r="C13" s="20"/>
      <c r="D13" s="20"/>
      <c r="E13" s="4">
        <f>SUMIF(D5:D12,"환자식",F5:F12) / COUNTIF(D5:D12,"환자식")</f>
        <v>54666.666666666664</v>
      </c>
      <c r="F13" s="21"/>
      <c r="G13" s="20" t="s">
        <v>30</v>
      </c>
      <c r="H13" s="20"/>
      <c r="I13" s="20"/>
      <c r="J13" s="5">
        <f>LARGE(E5:E12,2)</f>
        <v>1605</v>
      </c>
    </row>
    <row r="14" spans="2:10" ht="18.5" customHeight="1" thickBot="1" x14ac:dyDescent="0.5">
      <c r="B14" s="7" t="s">
        <v>29</v>
      </c>
      <c r="C14" s="8"/>
      <c r="D14" s="8"/>
      <c r="E14" s="9">
        <f>DSUM(B4:J12,E4,D4:D5)</f>
        <v>2469</v>
      </c>
      <c r="F14" s="10"/>
      <c r="G14" s="26" t="s">
        <v>1</v>
      </c>
      <c r="H14" s="9" t="s">
        <v>17</v>
      </c>
      <c r="I14" s="26" t="s">
        <v>3</v>
      </c>
      <c r="J14" s="11">
        <f>VLOOKUP(H14,C5:H12,3,FALSE)</f>
        <v>989</v>
      </c>
    </row>
  </sheetData>
  <mergeCells count="4">
    <mergeCell ref="B13:D13"/>
    <mergeCell ref="B14:D14"/>
    <mergeCell ref="F13:F14"/>
    <mergeCell ref="G13:I13"/>
  </mergeCells>
  <phoneticPr fontId="3" type="noConversion"/>
  <conditionalFormatting sqref="B5:J12">
    <cfRule type="expression" dxfId="2" priority="1">
      <formula>$E5&gt;=1000</formula>
    </cfRule>
  </conditionalFormatting>
  <dataValidations count="1">
    <dataValidation type="list" allowBlank="1" showInputMessage="1" showErrorMessage="1" sqref="H14" xr:uid="{4BC417EB-1E39-4BF1-8235-14E28BE09565}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63EC1-1912-496C-B7E9-EE7CB7818D6E}">
  <dimension ref="B1:H22"/>
  <sheetViews>
    <sheetView workbookViewId="0">
      <selection activeCell="H23" sqref="H23"/>
    </sheetView>
  </sheetViews>
  <sheetFormatPr defaultRowHeight="17" x14ac:dyDescent="0.45"/>
  <cols>
    <col min="1" max="1" width="1.58203125" customWidth="1"/>
    <col min="2" max="2" width="10.83203125" customWidth="1"/>
    <col min="3" max="3" width="21.83203125" customWidth="1"/>
    <col min="4" max="4" width="10.4140625" customWidth="1"/>
    <col min="5" max="5" width="9.83203125" customWidth="1"/>
    <col min="6" max="6" width="12.4140625" customWidth="1"/>
    <col min="7" max="7" width="11.33203125" customWidth="1"/>
    <col min="8" max="8" width="15.9140625" customWidth="1"/>
  </cols>
  <sheetData>
    <row r="1" spans="2:8" ht="17.5" thickBot="1" x14ac:dyDescent="0.5"/>
    <row r="2" spans="2:8" ht="28.5" thickBot="1" x14ac:dyDescent="0.5">
      <c r="B2" s="22" t="s">
        <v>0</v>
      </c>
      <c r="C2" s="23" t="s">
        <v>1</v>
      </c>
      <c r="D2" s="23" t="s">
        <v>2</v>
      </c>
      <c r="E2" s="23" t="s">
        <v>3</v>
      </c>
      <c r="F2" s="24" t="s">
        <v>4</v>
      </c>
      <c r="G2" s="24" t="s">
        <v>5</v>
      </c>
      <c r="H2" s="25" t="s">
        <v>6</v>
      </c>
    </row>
    <row r="3" spans="2:8" x14ac:dyDescent="0.45">
      <c r="B3" s="12" t="s">
        <v>9</v>
      </c>
      <c r="C3" s="13" t="s">
        <v>17</v>
      </c>
      <c r="D3" s="13" t="s">
        <v>25</v>
      </c>
      <c r="E3" s="30">
        <v>989</v>
      </c>
      <c r="F3" s="27">
        <v>141000</v>
      </c>
      <c r="G3" s="27">
        <v>815</v>
      </c>
      <c r="H3" s="33">
        <v>43597</v>
      </c>
    </row>
    <row r="4" spans="2:8" x14ac:dyDescent="0.45">
      <c r="B4" s="6" t="s">
        <v>10</v>
      </c>
      <c r="C4" s="2" t="s">
        <v>18</v>
      </c>
      <c r="D4" s="2" t="s">
        <v>26</v>
      </c>
      <c r="E4" s="31">
        <v>887</v>
      </c>
      <c r="F4" s="28">
        <v>320000</v>
      </c>
      <c r="G4" s="28">
        <v>1232</v>
      </c>
      <c r="H4" s="34">
        <v>43485</v>
      </c>
    </row>
    <row r="5" spans="2:8" x14ac:dyDescent="0.45">
      <c r="B5" s="6" t="s">
        <v>11</v>
      </c>
      <c r="C5" s="2" t="s">
        <v>19</v>
      </c>
      <c r="D5" s="2" t="s">
        <v>27</v>
      </c>
      <c r="E5" s="31">
        <v>1700</v>
      </c>
      <c r="F5" s="28">
        <v>53000</v>
      </c>
      <c r="G5" s="28">
        <v>2983</v>
      </c>
      <c r="H5" s="34">
        <v>43749</v>
      </c>
    </row>
    <row r="6" spans="2:8" x14ac:dyDescent="0.45">
      <c r="B6" s="6" t="s">
        <v>12</v>
      </c>
      <c r="C6" s="2" t="s">
        <v>20</v>
      </c>
      <c r="D6" s="2" t="s">
        <v>25</v>
      </c>
      <c r="E6" s="31">
        <v>1480</v>
      </c>
      <c r="F6" s="28">
        <v>198000</v>
      </c>
      <c r="G6" s="28">
        <v>1141</v>
      </c>
      <c r="H6" s="34">
        <v>43549</v>
      </c>
    </row>
    <row r="7" spans="2:8" x14ac:dyDescent="0.45">
      <c r="B7" s="6" t="s">
        <v>13</v>
      </c>
      <c r="C7" s="2" t="s">
        <v>21</v>
      </c>
      <c r="D7" s="2" t="s">
        <v>26</v>
      </c>
      <c r="E7" s="31">
        <v>980</v>
      </c>
      <c r="F7" s="28">
        <v>197000</v>
      </c>
      <c r="G7" s="28">
        <v>1024</v>
      </c>
      <c r="H7" s="34">
        <v>43563</v>
      </c>
    </row>
    <row r="8" spans="2:8" x14ac:dyDescent="0.45">
      <c r="B8" s="6" t="s">
        <v>14</v>
      </c>
      <c r="C8" s="2" t="s">
        <v>22</v>
      </c>
      <c r="D8" s="2" t="s">
        <v>26</v>
      </c>
      <c r="E8" s="31">
        <v>316</v>
      </c>
      <c r="F8" s="28">
        <v>380000</v>
      </c>
      <c r="G8" s="28">
        <v>684</v>
      </c>
      <c r="H8" s="34">
        <v>43537</v>
      </c>
    </row>
    <row r="9" spans="2:8" x14ac:dyDescent="0.45">
      <c r="B9" s="6" t="s">
        <v>15</v>
      </c>
      <c r="C9" s="2" t="s">
        <v>23</v>
      </c>
      <c r="D9" s="2" t="s">
        <v>27</v>
      </c>
      <c r="E9" s="31">
        <v>1605</v>
      </c>
      <c r="F9" s="28">
        <v>99000</v>
      </c>
      <c r="G9" s="28">
        <v>827</v>
      </c>
      <c r="H9" s="34">
        <v>43728</v>
      </c>
    </row>
    <row r="10" spans="2:8" x14ac:dyDescent="0.45">
      <c r="B10" s="16" t="s">
        <v>16</v>
      </c>
      <c r="C10" s="17" t="s">
        <v>24</v>
      </c>
      <c r="D10" s="17" t="s">
        <v>27</v>
      </c>
      <c r="E10" s="32">
        <v>912</v>
      </c>
      <c r="F10" s="29">
        <v>12000</v>
      </c>
      <c r="G10" s="29">
        <v>3028</v>
      </c>
      <c r="H10" s="39">
        <v>43742</v>
      </c>
    </row>
    <row r="11" spans="2:8" x14ac:dyDescent="0.45">
      <c r="B11" s="40" t="s">
        <v>31</v>
      </c>
      <c r="C11" s="40"/>
      <c r="D11" s="40"/>
      <c r="E11" s="40"/>
      <c r="F11" s="40"/>
      <c r="G11" s="40"/>
      <c r="H11" s="41">
        <f>AVERAGE(F3:F10)</f>
        <v>175000</v>
      </c>
    </row>
    <row r="13" spans="2:8" ht="17.5" thickBot="1" x14ac:dyDescent="0.5"/>
    <row r="14" spans="2:8" ht="17.5" thickBot="1" x14ac:dyDescent="0.5">
      <c r="B14" s="23" t="s">
        <v>2</v>
      </c>
      <c r="C14" s="23" t="s">
        <v>3</v>
      </c>
    </row>
    <row r="15" spans="2:8" x14ac:dyDescent="0.45">
      <c r="B15" t="s">
        <v>25</v>
      </c>
    </row>
    <row r="16" spans="2:8" x14ac:dyDescent="0.45">
      <c r="C16" t="s">
        <v>32</v>
      </c>
    </row>
    <row r="17" spans="2:5" ht="17.5" thickBot="1" x14ac:dyDescent="0.5"/>
    <row r="18" spans="2:5" ht="28.5" thickBot="1" x14ac:dyDescent="0.5">
      <c r="B18" s="22" t="s">
        <v>0</v>
      </c>
      <c r="C18" s="23" t="s">
        <v>1</v>
      </c>
      <c r="D18" s="24" t="s">
        <v>4</v>
      </c>
      <c r="E18" s="24" t="s">
        <v>5</v>
      </c>
    </row>
    <row r="19" spans="2:5" x14ac:dyDescent="0.45">
      <c r="B19" s="12" t="s">
        <v>9</v>
      </c>
      <c r="C19" s="13" t="s">
        <v>17</v>
      </c>
      <c r="D19" s="27">
        <v>141000</v>
      </c>
      <c r="E19" s="27">
        <v>815</v>
      </c>
    </row>
    <row r="20" spans="2:5" x14ac:dyDescent="0.45">
      <c r="B20" s="6" t="s">
        <v>11</v>
      </c>
      <c r="C20" s="2" t="s">
        <v>19</v>
      </c>
      <c r="D20" s="28">
        <v>53000</v>
      </c>
      <c r="E20" s="28">
        <v>2983</v>
      </c>
    </row>
    <row r="21" spans="2:5" x14ac:dyDescent="0.45">
      <c r="B21" s="6" t="s">
        <v>12</v>
      </c>
      <c r="C21" s="2" t="s">
        <v>20</v>
      </c>
      <c r="D21" s="28">
        <v>198000</v>
      </c>
      <c r="E21" s="28">
        <v>1141</v>
      </c>
    </row>
    <row r="22" spans="2:5" x14ac:dyDescent="0.45">
      <c r="B22" s="6" t="s">
        <v>15</v>
      </c>
      <c r="C22" s="2" t="s">
        <v>23</v>
      </c>
      <c r="D22" s="28">
        <v>99000</v>
      </c>
      <c r="E22" s="28">
        <v>827</v>
      </c>
    </row>
  </sheetData>
  <mergeCells count="1">
    <mergeCell ref="B11:G11"/>
  </mergeCells>
  <phoneticPr fontId="3" type="noConversion"/>
  <conditionalFormatting sqref="B3:H10">
    <cfRule type="expression" dxfId="1" priority="1">
      <formula>$E3&gt;=1000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3494-AB91-405B-95D3-0BDE70F16639}">
  <dimension ref="B1:H18"/>
  <sheetViews>
    <sheetView workbookViewId="0">
      <selection activeCell="G8" sqref="G8"/>
    </sheetView>
  </sheetViews>
  <sheetFormatPr defaultRowHeight="17" outlineLevelRow="3" x14ac:dyDescent="0.45"/>
  <cols>
    <col min="1" max="1" width="1.58203125" customWidth="1"/>
    <col min="2" max="2" width="10.83203125" customWidth="1"/>
    <col min="3" max="3" width="21.83203125" customWidth="1"/>
    <col min="4" max="4" width="13.6640625" bestFit="1" customWidth="1"/>
    <col min="5" max="5" width="9.83203125" customWidth="1"/>
    <col min="6" max="6" width="12.4140625" customWidth="1"/>
    <col min="7" max="7" width="11.33203125" customWidth="1"/>
    <col min="8" max="8" width="15.9140625" customWidth="1"/>
  </cols>
  <sheetData>
    <row r="1" spans="2:8" ht="17.5" thickBot="1" x14ac:dyDescent="0.5"/>
    <row r="2" spans="2:8" ht="28.5" thickBot="1" x14ac:dyDescent="0.5">
      <c r="B2" s="22" t="s">
        <v>0</v>
      </c>
      <c r="C2" s="23" t="s">
        <v>1</v>
      </c>
      <c r="D2" s="23" t="s">
        <v>2</v>
      </c>
      <c r="E2" s="23" t="s">
        <v>3</v>
      </c>
      <c r="F2" s="24" t="s">
        <v>4</v>
      </c>
      <c r="G2" s="24" t="s">
        <v>5</v>
      </c>
      <c r="H2" s="25" t="s">
        <v>6</v>
      </c>
    </row>
    <row r="3" spans="2:8" outlineLevel="3" x14ac:dyDescent="0.45">
      <c r="B3" s="12" t="s">
        <v>11</v>
      </c>
      <c r="C3" s="13" t="s">
        <v>19</v>
      </c>
      <c r="D3" s="13" t="s">
        <v>27</v>
      </c>
      <c r="E3" s="30">
        <v>1700</v>
      </c>
      <c r="F3" s="27">
        <v>53000</v>
      </c>
      <c r="G3" s="27">
        <v>2983</v>
      </c>
      <c r="H3" s="33">
        <v>43749</v>
      </c>
    </row>
    <row r="4" spans="2:8" outlineLevel="3" x14ac:dyDescent="0.45">
      <c r="B4" s="6" t="s">
        <v>15</v>
      </c>
      <c r="C4" s="2" t="s">
        <v>23</v>
      </c>
      <c r="D4" s="2" t="s">
        <v>27</v>
      </c>
      <c r="E4" s="31">
        <v>1605</v>
      </c>
      <c r="F4" s="28">
        <v>99000</v>
      </c>
      <c r="G4" s="28">
        <v>827</v>
      </c>
      <c r="H4" s="34">
        <v>43728</v>
      </c>
    </row>
    <row r="5" spans="2:8" outlineLevel="3" x14ac:dyDescent="0.45">
      <c r="B5" s="6" t="s">
        <v>16</v>
      </c>
      <c r="C5" s="2" t="s">
        <v>24</v>
      </c>
      <c r="D5" s="2" t="s">
        <v>27</v>
      </c>
      <c r="E5" s="31">
        <v>912</v>
      </c>
      <c r="F5" s="28">
        <v>12000</v>
      </c>
      <c r="G5" s="28">
        <v>3028</v>
      </c>
      <c r="H5" s="34">
        <v>43742</v>
      </c>
    </row>
    <row r="6" spans="2:8" outlineLevel="2" x14ac:dyDescent="0.45">
      <c r="B6" s="6"/>
      <c r="C6" s="2"/>
      <c r="D6" s="47" t="s">
        <v>37</v>
      </c>
      <c r="E6" s="31"/>
      <c r="F6" s="28">
        <f>SUBTOTAL(1,F3:F5)</f>
        <v>54666.666666666664</v>
      </c>
      <c r="G6" s="28"/>
      <c r="H6" s="34"/>
    </row>
    <row r="7" spans="2:8" outlineLevel="1" x14ac:dyDescent="0.45">
      <c r="B7" s="6"/>
      <c r="C7" s="2">
        <f>SUBTOTAL(3,C3:C5)</f>
        <v>3</v>
      </c>
      <c r="D7" s="48" t="s">
        <v>34</v>
      </c>
      <c r="E7" s="31"/>
      <c r="F7" s="28"/>
      <c r="G7" s="28"/>
      <c r="H7" s="34"/>
    </row>
    <row r="8" spans="2:8" outlineLevel="3" x14ac:dyDescent="0.45">
      <c r="B8" s="6" t="s">
        <v>9</v>
      </c>
      <c r="C8" s="2" t="s">
        <v>17</v>
      </c>
      <c r="D8" s="2" t="s">
        <v>25</v>
      </c>
      <c r="E8" s="31">
        <v>989</v>
      </c>
      <c r="F8" s="28">
        <v>139000</v>
      </c>
      <c r="G8" s="28">
        <v>815</v>
      </c>
      <c r="H8" s="34">
        <v>43597</v>
      </c>
    </row>
    <row r="9" spans="2:8" outlineLevel="3" x14ac:dyDescent="0.45">
      <c r="B9" s="6" t="s">
        <v>12</v>
      </c>
      <c r="C9" s="2" t="s">
        <v>20</v>
      </c>
      <c r="D9" s="2" t="s">
        <v>25</v>
      </c>
      <c r="E9" s="31">
        <v>1480</v>
      </c>
      <c r="F9" s="28">
        <v>198000</v>
      </c>
      <c r="G9" s="28">
        <v>1141</v>
      </c>
      <c r="H9" s="34">
        <v>43549</v>
      </c>
    </row>
    <row r="10" spans="2:8" outlineLevel="2" x14ac:dyDescent="0.45">
      <c r="B10" s="6"/>
      <c r="C10" s="2"/>
      <c r="D10" s="48" t="s">
        <v>38</v>
      </c>
      <c r="E10" s="31"/>
      <c r="F10" s="28">
        <f>SUBTOTAL(1,F8:F9)</f>
        <v>168500</v>
      </c>
      <c r="G10" s="28"/>
      <c r="H10" s="34"/>
    </row>
    <row r="11" spans="2:8" outlineLevel="1" x14ac:dyDescent="0.45">
      <c r="B11" s="6"/>
      <c r="C11" s="2">
        <f>SUBTOTAL(3,C8:C9)</f>
        <v>2</v>
      </c>
      <c r="D11" s="48" t="s">
        <v>35</v>
      </c>
      <c r="E11" s="31"/>
      <c r="F11" s="28"/>
      <c r="G11" s="28"/>
      <c r="H11" s="34"/>
    </row>
    <row r="12" spans="2:8" outlineLevel="3" x14ac:dyDescent="0.45">
      <c r="B12" s="6" t="s">
        <v>13</v>
      </c>
      <c r="C12" s="2" t="s">
        <v>21</v>
      </c>
      <c r="D12" s="2" t="s">
        <v>26</v>
      </c>
      <c r="E12" s="31">
        <v>980</v>
      </c>
      <c r="F12" s="28">
        <v>197000</v>
      </c>
      <c r="G12" s="28">
        <v>1024</v>
      </c>
      <c r="H12" s="34">
        <v>43563</v>
      </c>
    </row>
    <row r="13" spans="2:8" outlineLevel="3" x14ac:dyDescent="0.45">
      <c r="B13" s="6" t="s">
        <v>10</v>
      </c>
      <c r="C13" s="2" t="s">
        <v>18</v>
      </c>
      <c r="D13" s="2" t="s">
        <v>26</v>
      </c>
      <c r="E13" s="31">
        <v>887</v>
      </c>
      <c r="F13" s="28">
        <v>320000</v>
      </c>
      <c r="G13" s="28">
        <v>1232</v>
      </c>
      <c r="H13" s="34">
        <v>43485</v>
      </c>
    </row>
    <row r="14" spans="2:8" ht="17.5" outlineLevel="3" thickBot="1" x14ac:dyDescent="0.5">
      <c r="B14" s="35" t="s">
        <v>14</v>
      </c>
      <c r="C14" s="9" t="s">
        <v>22</v>
      </c>
      <c r="D14" s="9" t="s">
        <v>26</v>
      </c>
      <c r="E14" s="36">
        <v>316</v>
      </c>
      <c r="F14" s="37">
        <v>380000</v>
      </c>
      <c r="G14" s="37">
        <v>684</v>
      </c>
      <c r="H14" s="38">
        <v>43537</v>
      </c>
    </row>
    <row r="15" spans="2:8" outlineLevel="2" x14ac:dyDescent="0.45">
      <c r="B15" s="42"/>
      <c r="C15" s="42"/>
      <c r="D15" s="46" t="s">
        <v>39</v>
      </c>
      <c r="E15" s="43"/>
      <c r="F15" s="44">
        <f>SUBTOTAL(1,F12:F14)</f>
        <v>299000</v>
      </c>
      <c r="G15" s="44"/>
      <c r="H15" s="45"/>
    </row>
    <row r="16" spans="2:8" outlineLevel="1" x14ac:dyDescent="0.45">
      <c r="B16" s="42"/>
      <c r="C16" s="42">
        <f>SUBTOTAL(3,C12:C14)</f>
        <v>3</v>
      </c>
      <c r="D16" s="46" t="s">
        <v>36</v>
      </c>
      <c r="E16" s="43"/>
      <c r="F16" s="44"/>
      <c r="G16" s="44"/>
      <c r="H16" s="45"/>
    </row>
    <row r="17" spans="2:8" x14ac:dyDescent="0.45">
      <c r="B17" s="42"/>
      <c r="C17" s="42"/>
      <c r="D17" s="46" t="s">
        <v>40</v>
      </c>
      <c r="E17" s="43"/>
      <c r="F17" s="44">
        <f>SUBTOTAL(1,F3:F14)</f>
        <v>174750</v>
      </c>
      <c r="G17" s="44"/>
      <c r="H17" s="45"/>
    </row>
    <row r="18" spans="2:8" x14ac:dyDescent="0.45">
      <c r="B18" s="42"/>
      <c r="C18" s="42">
        <f>SUBTOTAL(3,C3:C14)</f>
        <v>8</v>
      </c>
      <c r="D18" s="46" t="s">
        <v>33</v>
      </c>
      <c r="E18" s="43"/>
      <c r="F18" s="44"/>
      <c r="G18" s="44"/>
      <c r="H18" s="45"/>
    </row>
  </sheetData>
  <sortState xmlns:xlrd2="http://schemas.microsoft.com/office/spreadsheetml/2017/richdata2" ref="B3:H23">
    <sortCondition descending="1" ref="D3:D14"/>
  </sortState>
  <phoneticPr fontId="3" type="noConversion"/>
  <conditionalFormatting sqref="B3:H18">
    <cfRule type="expression" dxfId="0" priority="1">
      <formula>$E3&gt;=1000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구매자수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안민영</dc:creator>
  <cp:lastModifiedBy>안민영</cp:lastModifiedBy>
  <dcterms:created xsi:type="dcterms:W3CDTF">2020-08-24T09:22:04Z</dcterms:created>
  <dcterms:modified xsi:type="dcterms:W3CDTF">2020-08-24T09:46:21Z</dcterms:modified>
</cp:coreProperties>
</file>