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056" windowHeight="9264" activeTab="3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제2작업!$B$2:$H$12</definedName>
    <definedName name="_xlnm.Criteria" localSheetId="1">제2작업!$B$14:$C$15</definedName>
    <definedName name="DVD명">제1작업!$C$4:$C$13</definedName>
    <definedName name="_xlnm.Extract" localSheetId="1">제2작업!$B$18:$E$18</definedName>
  </definedNam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C15" i="2" l="1"/>
  <c r="J4" i="1"/>
  <c r="J5" i="1"/>
  <c r="J6" i="1"/>
  <c r="J7" i="1"/>
  <c r="J8" i="1"/>
  <c r="J9" i="1"/>
  <c r="J10" i="1"/>
  <c r="J11" i="1"/>
  <c r="J12" i="1"/>
  <c r="J13" i="1"/>
  <c r="J15" i="1"/>
  <c r="J14" i="1"/>
  <c r="E15" i="1"/>
  <c r="E14" i="1"/>
  <c r="I4" i="1"/>
  <c r="I5" i="1"/>
  <c r="I6" i="1"/>
  <c r="I7" i="1"/>
  <c r="I8" i="1"/>
  <c r="I9" i="1"/>
  <c r="I10" i="1"/>
  <c r="I11" i="1"/>
  <c r="I12" i="1"/>
  <c r="I13" i="1"/>
</calcChain>
</file>

<file path=xl/sharedStrings.xml><?xml version="1.0" encoding="utf-8"?>
<sst xmlns="http://schemas.openxmlformats.org/spreadsheetml/2006/main" count="155" uniqueCount="65">
  <si>
    <t>회원코드</t>
    <phoneticPr fontId="1" type="noConversion"/>
  </si>
  <si>
    <t>A93402</t>
    <phoneticPr fontId="1" type="noConversion"/>
  </si>
  <si>
    <t>E39394</t>
    <phoneticPr fontId="1" type="noConversion"/>
  </si>
  <si>
    <t>E39482</t>
    <phoneticPr fontId="1" type="noConversion"/>
  </si>
  <si>
    <t>C39482</t>
    <phoneticPr fontId="1" type="noConversion"/>
  </si>
  <si>
    <t>D39392</t>
    <phoneticPr fontId="1" type="noConversion"/>
  </si>
  <si>
    <t>A29382</t>
    <phoneticPr fontId="1" type="noConversion"/>
  </si>
  <si>
    <t>B29329</t>
    <phoneticPr fontId="1" type="noConversion"/>
  </si>
  <si>
    <t>K29329</t>
    <phoneticPr fontId="1" type="noConversion"/>
  </si>
  <si>
    <t>C29292</t>
    <phoneticPr fontId="1" type="noConversion"/>
  </si>
  <si>
    <t>S39294</t>
    <phoneticPr fontId="1" type="noConversion"/>
  </si>
  <si>
    <t>DVD명</t>
    <phoneticPr fontId="1" type="noConversion"/>
  </si>
  <si>
    <t>추격자</t>
    <phoneticPr fontId="1" type="noConversion"/>
  </si>
  <si>
    <t>헤리포터</t>
    <phoneticPr fontId="1" type="noConversion"/>
  </si>
  <si>
    <t>식객</t>
    <phoneticPr fontId="1" type="noConversion"/>
  </si>
  <si>
    <t>놈놈놈</t>
    <phoneticPr fontId="1" type="noConversion"/>
  </si>
  <si>
    <t>반지의 제왕</t>
    <phoneticPr fontId="1" type="noConversion"/>
  </si>
  <si>
    <t>어거스트 러쉬</t>
    <phoneticPr fontId="1" type="noConversion"/>
  </si>
  <si>
    <t>히어로</t>
    <phoneticPr fontId="1" type="noConversion"/>
  </si>
  <si>
    <t>무방비도시</t>
  </si>
  <si>
    <t>무방비도시</t>
    <phoneticPr fontId="1" type="noConversion"/>
  </si>
  <si>
    <t>세븐데이즈</t>
    <phoneticPr fontId="1" type="noConversion"/>
  </si>
  <si>
    <t>가문의 부활</t>
    <phoneticPr fontId="1" type="noConversion"/>
  </si>
  <si>
    <t>대여일자</t>
  </si>
  <si>
    <t>대여일자</t>
    <phoneticPr fontId="1" type="noConversion"/>
  </si>
  <si>
    <t>대여상태</t>
    <phoneticPr fontId="1" type="noConversion"/>
  </si>
  <si>
    <t>대여중</t>
    <phoneticPr fontId="1" type="noConversion"/>
  </si>
  <si>
    <t>반납완료</t>
    <phoneticPr fontId="1" type="noConversion"/>
  </si>
  <si>
    <t>대여중</t>
    <phoneticPr fontId="1" type="noConversion"/>
  </si>
  <si>
    <t>반납완료</t>
    <phoneticPr fontId="1" type="noConversion"/>
  </si>
  <si>
    <t>반납완료</t>
    <phoneticPr fontId="1" type="noConversion"/>
  </si>
  <si>
    <t>대여신용
등급</t>
    <phoneticPr fontId="1" type="noConversion"/>
  </si>
  <si>
    <t>구분</t>
  </si>
  <si>
    <t>구분</t>
    <phoneticPr fontId="1" type="noConversion"/>
  </si>
  <si>
    <t>국내</t>
  </si>
  <si>
    <t>국내</t>
    <phoneticPr fontId="1" type="noConversion"/>
  </si>
  <si>
    <t>해외</t>
  </si>
  <si>
    <t>해외</t>
    <phoneticPr fontId="1" type="noConversion"/>
  </si>
  <si>
    <t>국내</t>
    <phoneticPr fontId="1" type="noConversion"/>
  </si>
  <si>
    <t>해외</t>
    <phoneticPr fontId="1" type="noConversion"/>
  </si>
  <si>
    <t>연락처</t>
    <phoneticPr fontId="1" type="noConversion"/>
  </si>
  <si>
    <t>323-0967</t>
    <phoneticPr fontId="1" type="noConversion"/>
  </si>
  <si>
    <t>332-6582</t>
    <phoneticPr fontId="1" type="noConversion"/>
  </si>
  <si>
    <t>452-6582</t>
    <phoneticPr fontId="1" type="noConversion"/>
  </si>
  <si>
    <t>354-3542</t>
    <phoneticPr fontId="1" type="noConversion"/>
  </si>
  <si>
    <t>351-5125</t>
    <phoneticPr fontId="1" type="noConversion"/>
  </si>
  <si>
    <t>325-9875</t>
    <phoneticPr fontId="1" type="noConversion"/>
  </si>
  <si>
    <t>358-9542</t>
    <phoneticPr fontId="1" type="noConversion"/>
  </si>
  <si>
    <t>364-7851</t>
    <phoneticPr fontId="1" type="noConversion"/>
  </si>
  <si>
    <t>364-7855</t>
    <phoneticPr fontId="1" type="noConversion"/>
  </si>
  <si>
    <t>367-8851</t>
    <phoneticPr fontId="1" type="noConversion"/>
  </si>
  <si>
    <t>반납마감
일자</t>
    <phoneticPr fontId="1" type="noConversion"/>
  </si>
  <si>
    <t>비고</t>
    <phoneticPr fontId="1" type="noConversion"/>
  </si>
  <si>
    <t>대여신용등급 3등급이고 대여중인 고객수</t>
    <phoneticPr fontId="1" type="noConversion"/>
  </si>
  <si>
    <t>대여일자가 가장 오래된 회원코드</t>
    <phoneticPr fontId="1" type="noConversion"/>
  </si>
  <si>
    <t>대여중인 회원수</t>
    <phoneticPr fontId="1" type="noConversion"/>
  </si>
  <si>
    <t>DVD명</t>
    <phoneticPr fontId="1" type="noConversion"/>
  </si>
  <si>
    <t>대여상태</t>
    <phoneticPr fontId="1" type="noConversion"/>
  </si>
  <si>
    <t>&lt;&gt;A*</t>
    <phoneticPr fontId="1" type="noConversion"/>
  </si>
  <si>
    <t>전체 개수 : DVD명</t>
  </si>
  <si>
    <t>개수 : DVD명</t>
  </si>
  <si>
    <t>1월</t>
  </si>
  <si>
    <t>2월</t>
  </si>
  <si>
    <t>평균 : 대여신용
등급</t>
  </si>
  <si>
    <t>전체 평균 : 대여신용
등급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</si>
</sst>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등급&quot;"/>
    <numFmt numFmtId="178" formatCode="0.0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176" fontId="2" fillId="0" borderId="1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distributed" vertical="center" justifyLastLine="1"/>
    </xf>
    <xf numFmtId="14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4" xfId="0" applyFont="1" applyBorder="1" applyAlignment="1">
      <alignment horizontal="right" vertical="center"/>
    </xf>
  </cellXfs>
  <cellStyles count="1">
    <cellStyle name="표준" xfId="0" builtinId="0"/>
  </cellStyles>
  <dxfs count="14">
    <dxf>
      <numFmt numFmtId="178" formatCode="0.0"/>
    </dxf>
    <dxf>
      <numFmt numFmtId="178" formatCode="0.0"/>
    </dxf>
    <dxf>
      <numFmt numFmtId="178" formatCode="0.0"/>
    </dxf>
    <dxf>
      <numFmt numFmtId="178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distributed" vertical="center" textRotation="0" wrapText="0" indent="0" justifyLastLine="1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600" b="0">
                <a:latin typeface="궁서" pitchFamily="18" charset="-127"/>
                <a:ea typeface="궁서" pitchFamily="18" charset="-127"/>
              </a:defRPr>
            </a:pPr>
            <a:r>
              <a:rPr lang="en-US" sz="1600" b="0">
                <a:latin typeface="궁서" pitchFamily="18" charset="-127"/>
                <a:ea typeface="궁서" pitchFamily="18" charset="-127"/>
              </a:rPr>
              <a:t>DVD </a:t>
            </a:r>
            <a:r>
              <a:rPr lang="ko-KR" altLang="en-US" sz="1600" b="0">
                <a:latin typeface="궁서" pitchFamily="18" charset="-127"/>
                <a:ea typeface="궁서" pitchFamily="18" charset="-127"/>
              </a:rPr>
              <a:t>대여일자와 신용등급</a:t>
            </a:r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신용등급</c:v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rgbClr val="000082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dPt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제1작업!$C$4:$C$13</c:f>
              <c:strCache>
                <c:ptCount val="10"/>
                <c:pt idx="0">
                  <c:v>추격자</c:v>
                </c:pt>
                <c:pt idx="1">
                  <c:v>헤리포터</c:v>
                </c:pt>
                <c:pt idx="2">
                  <c:v>식객</c:v>
                </c:pt>
                <c:pt idx="3">
                  <c:v>놈놈놈</c:v>
                </c:pt>
                <c:pt idx="4">
                  <c:v>반지의 제왕</c:v>
                </c:pt>
                <c:pt idx="5">
                  <c:v>어거스트 러쉬</c:v>
                </c:pt>
                <c:pt idx="6">
                  <c:v>히어로</c:v>
                </c:pt>
                <c:pt idx="7">
                  <c:v>무방비도시</c:v>
                </c:pt>
                <c:pt idx="8">
                  <c:v>세븐데이즈</c:v>
                </c:pt>
                <c:pt idx="9">
                  <c:v>가문의 부활</c:v>
                </c:pt>
              </c:strCache>
            </c:strRef>
          </c:cat>
          <c:val>
            <c:numRef>
              <c:f>제1작업!$F$4:$F$13</c:f>
              <c:numCache>
                <c:formatCode>0"등급"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6157184"/>
        <c:axId val="106158720"/>
      </c:barChart>
      <c:lineChart>
        <c:grouping val="standard"/>
        <c:varyColors val="0"/>
        <c:ser>
          <c:idx val="0"/>
          <c:order val="0"/>
          <c:tx>
            <c:v>대여일자</c:v>
          </c:tx>
          <c:cat>
            <c:strRef>
              <c:f>제1작업!$C$4:$C$13</c:f>
              <c:strCache>
                <c:ptCount val="10"/>
                <c:pt idx="0">
                  <c:v>추격자</c:v>
                </c:pt>
                <c:pt idx="1">
                  <c:v>헤리포터</c:v>
                </c:pt>
                <c:pt idx="2">
                  <c:v>식객</c:v>
                </c:pt>
                <c:pt idx="3">
                  <c:v>놈놈놈</c:v>
                </c:pt>
                <c:pt idx="4">
                  <c:v>반지의 제왕</c:v>
                </c:pt>
                <c:pt idx="5">
                  <c:v>어거스트 러쉬</c:v>
                </c:pt>
                <c:pt idx="6">
                  <c:v>히어로</c:v>
                </c:pt>
                <c:pt idx="7">
                  <c:v>무방비도시</c:v>
                </c:pt>
                <c:pt idx="8">
                  <c:v>세븐데이즈</c:v>
                </c:pt>
                <c:pt idx="9">
                  <c:v>가문의 부활</c:v>
                </c:pt>
              </c:strCache>
            </c:strRef>
          </c:cat>
          <c:val>
            <c:numRef>
              <c:f>제1작업!$D$4:$D$13</c:f>
              <c:numCache>
                <c:formatCode>m/d/yyyy</c:formatCode>
                <c:ptCount val="10"/>
                <c:pt idx="0">
                  <c:v>41289</c:v>
                </c:pt>
                <c:pt idx="1">
                  <c:v>41295</c:v>
                </c:pt>
                <c:pt idx="2">
                  <c:v>41295</c:v>
                </c:pt>
                <c:pt idx="3">
                  <c:v>41297</c:v>
                </c:pt>
                <c:pt idx="4">
                  <c:v>41299</c:v>
                </c:pt>
                <c:pt idx="5">
                  <c:v>41288</c:v>
                </c:pt>
                <c:pt idx="6">
                  <c:v>41314</c:v>
                </c:pt>
                <c:pt idx="7">
                  <c:v>41316</c:v>
                </c:pt>
                <c:pt idx="8">
                  <c:v>41285</c:v>
                </c:pt>
                <c:pt idx="9">
                  <c:v>41320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58400"/>
        <c:axId val="116756864"/>
      </c:lineChart>
      <c:catAx>
        <c:axId val="106157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6158720"/>
        <c:crosses val="autoZero"/>
        <c:auto val="1"/>
        <c:lblAlgn val="ctr"/>
        <c:lblOffset val="100"/>
        <c:noMultiLvlLbl val="0"/>
      </c:catAx>
      <c:valAx>
        <c:axId val="106158720"/>
        <c:scaling>
          <c:orientation val="minMax"/>
          <c:max val="4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ko-KR" altLang="en-US" b="0"/>
                  <a:t>등급</a:t>
                </a:r>
              </a:p>
            </c:rich>
          </c:tx>
          <c:layout/>
          <c:overlay val="0"/>
        </c:title>
        <c:numFmt formatCode="0&quot;등급&quot;" sourceLinked="1"/>
        <c:majorTickMark val="none"/>
        <c:minorTickMark val="none"/>
        <c:tickLblPos val="nextTo"/>
        <c:crossAx val="106157184"/>
        <c:crosses val="autoZero"/>
        <c:crossBetween val="between"/>
        <c:majorUnit val="1"/>
      </c:valAx>
      <c:valAx>
        <c:axId val="11675686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ko-KR" altLang="en-US" b="0"/>
                  <a:t>대여일자</a:t>
                </a:r>
              </a:p>
            </c:rich>
          </c:tx>
          <c:layout/>
          <c:overlay val="0"/>
        </c:title>
        <c:numFmt formatCode="m/d/yyyy" sourceLinked="1"/>
        <c:majorTickMark val="out"/>
        <c:minorTickMark val="none"/>
        <c:tickLblPos val="nextTo"/>
        <c:crossAx val="116758400"/>
        <c:crosses val="max"/>
        <c:crossBetween val="between"/>
      </c:valAx>
      <c:catAx>
        <c:axId val="116758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1675686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23446</xdr:colOff>
      <xdr:row>0</xdr:row>
      <xdr:rowOff>76199</xdr:rowOff>
    </xdr:from>
    <xdr:to>
      <xdr:col>6</xdr:col>
      <xdr:colOff>187569</xdr:colOff>
      <xdr:row>1</xdr:row>
      <xdr:rowOff>283698</xdr:rowOff>
    </xdr:to>
    <xdr:sp macro="" textlink="">
      <xdr:nvSpPr>
        <xdr:cNvPr id="2" name="직사각형 1"/>
        <xdr:cNvSpPr/>
      </xdr:nvSpPr>
      <xdr:spPr>
        <a:xfrm>
          <a:off x="152400" y="76199"/>
          <a:ext cx="3505200" cy="512299"/>
        </a:xfrm>
        <a:prstGeom prst="rect">
          <a:avLst/>
        </a:prstGeom>
        <a:solidFill>
          <a:srgbClr val="92D050"/>
        </a:solidFill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600" b="1">
              <a:solidFill>
                <a:schemeClr val="tx1"/>
              </a:solidFill>
              <a:latin typeface="돋움" pitchFamily="50" charset="-127"/>
              <a:ea typeface="돋움" pitchFamily="50" charset="-127"/>
            </a:rPr>
            <a:t>1/2</a:t>
          </a:r>
          <a:r>
            <a:rPr lang="ko-KR" altLang="en-US" sz="1600" b="1">
              <a:solidFill>
                <a:schemeClr val="tx1"/>
              </a:solidFill>
              <a:latin typeface="돋움" pitchFamily="50" charset="-127"/>
              <a:ea typeface="돋움" pitchFamily="50" charset="-127"/>
            </a:rPr>
            <a:t>월 합정 비디오점 </a:t>
          </a:r>
          <a:r>
            <a:rPr lang="en-US" altLang="ko-KR" sz="1600" b="1">
              <a:solidFill>
                <a:schemeClr val="tx1"/>
              </a:solidFill>
              <a:latin typeface="돋움" pitchFamily="50" charset="-127"/>
              <a:ea typeface="돋움" pitchFamily="50" charset="-127"/>
            </a:rPr>
            <a:t>DVD</a:t>
          </a:r>
          <a:r>
            <a:rPr lang="en-US" altLang="ko-KR" sz="1600" b="1" baseline="0">
              <a:solidFill>
                <a:schemeClr val="tx1"/>
              </a:solidFill>
              <a:latin typeface="돋움" pitchFamily="50" charset="-127"/>
              <a:ea typeface="돋움" pitchFamily="50" charset="-127"/>
            </a:rPr>
            <a:t> </a:t>
          </a:r>
          <a:r>
            <a:rPr lang="ko-KR" altLang="en-US" sz="1600" b="1" baseline="0">
              <a:solidFill>
                <a:schemeClr val="tx1"/>
              </a:solidFill>
              <a:latin typeface="돋움" pitchFamily="50" charset="-127"/>
              <a:ea typeface="돋움" pitchFamily="50" charset="-127"/>
            </a:rPr>
            <a:t>대여 현황</a:t>
          </a:r>
          <a:endParaRPr lang="ko-KR" altLang="en-US" sz="1600" b="1">
            <a:solidFill>
              <a:schemeClr val="tx1"/>
            </a:solidFill>
            <a:latin typeface="돋움" pitchFamily="50" charset="-127"/>
            <a:ea typeface="돋움" pitchFamily="50" charset="-127"/>
          </a:endParaRPr>
        </a:p>
      </xdr:txBody>
    </xdr:sp>
    <xdr:clientData/>
  </xdr:twoCellAnchor>
  <xdr:twoCellAnchor editAs="oneCell">
    <xdr:from>
      <xdr:col>6</xdr:col>
      <xdr:colOff>404446</xdr:colOff>
      <xdr:row>0</xdr:row>
      <xdr:rowOff>17586</xdr:rowOff>
    </xdr:from>
    <xdr:to>
      <xdr:col>9</xdr:col>
      <xdr:colOff>662354</xdr:colOff>
      <xdr:row>1</xdr:row>
      <xdr:rowOff>281355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4754" y="17586"/>
          <a:ext cx="2514600" cy="56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0.48375</cdr:x>
      <cdr:y>0.1581</cdr:y>
    </cdr:from>
    <cdr:to>
      <cdr:x>0.62428</cdr:x>
      <cdr:y>0.21739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4190999" y="993913"/>
          <a:ext cx="1217543" cy="372717"/>
        </a:xfrm>
        <a:prstGeom xmlns:a="http://schemas.openxmlformats.org/drawingml/2006/main" prst="wedgeRoundRectCallout">
          <a:avLst>
            <a:gd name="adj1" fmla="val -20833"/>
            <a:gd name="adj2" fmla="val 120278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연체 예상 </a:t>
          </a:r>
          <a:r>
            <a:rPr lang="en-US" altLang="ko-KR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DVD</a:t>
          </a:r>
          <a:endParaRPr lang="ko-KR">
            <a:solidFill>
              <a:schemeClr val="tx1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김세정's" refreshedDate="44044.751411574071" createdVersion="4" refreshedVersion="4" minRefreshableVersion="3" recordCount="10">
  <cacheSource type="worksheet">
    <worksheetSource ref="B3:J13" sheet="제1작업"/>
  </cacheSource>
  <cacheFields count="9">
    <cacheField name="회원코드" numFmtId="0">
      <sharedItems/>
    </cacheField>
    <cacheField name="DVD명" numFmtId="0">
      <sharedItems/>
    </cacheField>
    <cacheField name="대여일자" numFmtId="14">
      <sharedItems containsSemiMixedTypes="0" containsNonDate="0" containsDate="1" containsString="0" minDate="2013-01-11T00:00:00" maxDate="2013-02-16T00:00:00" count="9">
        <d v="2013-01-15T00:00:00"/>
        <d v="2013-01-21T00:00:00"/>
        <d v="2013-01-23T00:00:00"/>
        <d v="2013-01-25T00:00:00"/>
        <d v="2013-01-14T00:00:00"/>
        <d v="2013-02-09T00:00:00"/>
        <d v="2013-02-11T00:00:00"/>
        <d v="2013-01-11T00:00:00"/>
        <d v="2013-02-15T00:00:00"/>
      </sharedItems>
      <fieldGroup base="2">
        <rangePr groupBy="months" startDate="2013-01-11T00:00:00" endDate="2013-02-16T00:00:00"/>
        <groupItems count="14">
          <s v="&lt;2013-01-11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3-02-16"/>
        </groupItems>
      </fieldGroup>
    </cacheField>
    <cacheField name="대여상태" numFmtId="0">
      <sharedItems/>
    </cacheField>
    <cacheField name="대여신용_x000a_등급" numFmtId="176">
      <sharedItems containsSemiMixedTypes="0" containsString="0" containsNumber="1" containsInteger="1" minValue="1" maxValue="3"/>
    </cacheField>
    <cacheField name="구분" numFmtId="0">
      <sharedItems count="2">
        <s v="국내"/>
        <s v="해외"/>
      </sharedItems>
    </cacheField>
    <cacheField name="연락처" numFmtId="0">
      <sharedItems/>
    </cacheField>
    <cacheField name="반납마감_x000a_일자" numFmtId="14">
      <sharedItems containsSemiMixedTypes="0" containsNonDate="0" containsDate="1" containsString="0" minDate="2013-01-21T00:00:00" maxDate="2013-03-03T00:00:00"/>
    </cacheField>
    <cacheField name="비고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93402"/>
    <s v="추격자"/>
    <x v="0"/>
    <s v="대여중"/>
    <n v="3"/>
    <x v="0"/>
    <s v="323-0967"/>
    <d v="2013-01-22T00:00:00"/>
    <s v="연체중"/>
  </r>
  <r>
    <s v="E39394"/>
    <s v="헤리포터"/>
    <x v="1"/>
    <s v="반납완료"/>
    <n v="3"/>
    <x v="1"/>
    <s v="332-6582"/>
    <d v="2013-01-28T00:00:00"/>
    <s v="연체중"/>
  </r>
  <r>
    <s v="E39482"/>
    <s v="식객"/>
    <x v="1"/>
    <s v="대여중"/>
    <n v="3"/>
    <x v="0"/>
    <s v="452-6582"/>
    <d v="2013-01-28T00:00:00"/>
    <s v="연체중"/>
  </r>
  <r>
    <s v="C39482"/>
    <s v="놈놈놈"/>
    <x v="2"/>
    <s v="대여중"/>
    <n v="2"/>
    <x v="0"/>
    <s v="354-3542"/>
    <d v="2013-02-06T00:00:00"/>
    <s v=""/>
  </r>
  <r>
    <s v="D39392"/>
    <s v="반지의 제왕"/>
    <x v="3"/>
    <s v="대여중"/>
    <n v="1"/>
    <x v="1"/>
    <s v="351-5125"/>
    <d v="2013-02-15T00:00:00"/>
    <s v=""/>
  </r>
  <r>
    <s v="A29382"/>
    <s v="어거스트 러쉬"/>
    <x v="4"/>
    <s v="대여중"/>
    <n v="3"/>
    <x v="1"/>
    <s v="325-9875"/>
    <d v="2013-01-21T00:00:00"/>
    <s v="연체중"/>
  </r>
  <r>
    <s v="B29329"/>
    <s v="히어로"/>
    <x v="5"/>
    <s v="대여중"/>
    <n v="1"/>
    <x v="1"/>
    <s v="358-9542"/>
    <d v="2013-03-02T00:00:00"/>
    <s v=""/>
  </r>
  <r>
    <s v="C29292"/>
    <s v="무방비도시"/>
    <x v="6"/>
    <s v="반납완료"/>
    <n v="2"/>
    <x v="0"/>
    <s v="364-7851"/>
    <d v="2013-02-25T00:00:00"/>
    <s v=""/>
  </r>
  <r>
    <s v="K29329"/>
    <s v="세븐데이즈"/>
    <x v="7"/>
    <s v="반납완료"/>
    <n v="2"/>
    <x v="0"/>
    <s v="364-7855"/>
    <d v="2013-01-25T00:00:00"/>
    <s v="연체중"/>
  </r>
  <r>
    <s v="S39294"/>
    <s v="가문의 부활"/>
    <x v="8"/>
    <s v="대여중"/>
    <n v="3"/>
    <x v="0"/>
    <s v="367-8851"/>
    <d v="2013-02-22T00:00:0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updatedVersion="4" minRefreshableVersion="3" useAutoFormatting="1" colGrandTotals="0" itemPrintTitles="1" mergeItem="1" createdVersion="4" indent="0" outline="1" outlineData="1" multipleFieldFilters="0" rowHeaderCaption="대여일자" colHeaderCaption="구분">
  <location ref="B2:D11" firstHeaderRow="1" firstDataRow="2" firstDataCol="1"/>
  <pivotFields count="9">
    <pivotField showAll="0"/>
    <pivotField dataField="1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76" showAll="0"/>
    <pivotField axis="axisCol" showAll="0">
      <items count="3">
        <item x="0"/>
        <item x="1"/>
        <item t="default"/>
      </items>
    </pivotField>
    <pivotField showAll="0"/>
    <pivotField numFmtId="14" showAll="0"/>
    <pivotField showAll="0"/>
  </pivotFields>
  <rowFields count="2">
    <field x="2"/>
    <field x="-2"/>
  </rowFields>
  <rowItems count="8"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5"/>
  </colFields>
  <colItems count="2">
    <i>
      <x/>
    </i>
    <i>
      <x v="1"/>
    </i>
  </colItems>
  <dataFields count="2">
    <dataField name="평균 : 대여신용_x000a_등급" fld="4" subtotal="average" baseField="0" baseItem="0"/>
    <dataField name="개수 : DVD명" fld="1" subtotal="count" baseField="0" baseItem="0"/>
  </dataFields>
  <formats count="4">
    <format dxfId="3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">
      <pivotArea collapsedLevelsAreSubtotals="1" fieldPosition="0">
        <references count="1">
          <reference field="2" count="1">
            <x v="2"/>
          </reference>
        </references>
      </pivotArea>
    </format>
    <format dxfId="1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0">
      <pivotArea field="2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8:E23" totalsRowShown="0" headerRowDxfId="4" headerRowBorderDxfId="10" tableBorderDxfId="11" totalsRowBorderDxfId="9">
  <autoFilter ref="B18:E23"/>
  <tableColumns count="4">
    <tableColumn id="1" name="DVD명" dataDxfId="8"/>
    <tableColumn id="2" name="대여일자" dataDxfId="7"/>
    <tableColumn id="3" name="대여상태" dataDxfId="6"/>
    <tableColumn id="4" name="연락처" dataDxfId="5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="130" zoomScaleNormal="130" workbookViewId="0">
      <selection activeCell="J14" sqref="J14"/>
    </sheetView>
  </sheetViews>
  <sheetFormatPr defaultRowHeight="13.2" x14ac:dyDescent="0.4"/>
  <cols>
    <col min="1" max="1" width="1.69921875" style="1" customWidth="1"/>
    <col min="2" max="2" width="10.296875" style="1" customWidth="1"/>
    <col min="3" max="3" width="12.5" style="1" customWidth="1"/>
    <col min="4" max="4" width="13.296875" style="1" customWidth="1"/>
    <col min="5" max="7" width="8.796875" style="1"/>
    <col min="8" max="8" width="9.5" style="1" customWidth="1"/>
    <col min="9" max="9" width="11.296875" style="1" customWidth="1"/>
    <col min="10" max="16384" width="8.796875" style="1"/>
  </cols>
  <sheetData>
    <row r="1" spans="2:10" ht="24" customHeight="1" x14ac:dyDescent="0.4"/>
    <row r="2" spans="2:10" ht="24" customHeight="1" thickBot="1" x14ac:dyDescent="0.45"/>
    <row r="3" spans="2:10" ht="28.8" customHeight="1" thickBot="1" x14ac:dyDescent="0.45">
      <c r="B3" s="19" t="s">
        <v>0</v>
      </c>
      <c r="C3" s="20" t="s">
        <v>11</v>
      </c>
      <c r="D3" s="20" t="s">
        <v>24</v>
      </c>
      <c r="E3" s="20" t="s">
        <v>25</v>
      </c>
      <c r="F3" s="21" t="s">
        <v>31</v>
      </c>
      <c r="G3" s="20" t="s">
        <v>33</v>
      </c>
      <c r="H3" s="20" t="s">
        <v>40</v>
      </c>
      <c r="I3" s="21" t="s">
        <v>51</v>
      </c>
      <c r="J3" s="22" t="s">
        <v>52</v>
      </c>
    </row>
    <row r="4" spans="2:10" ht="15.6" customHeight="1" x14ac:dyDescent="0.4">
      <c r="B4" s="10" t="s">
        <v>1</v>
      </c>
      <c r="C4" s="28" t="s">
        <v>12</v>
      </c>
      <c r="D4" s="12">
        <v>41289</v>
      </c>
      <c r="E4" s="11" t="s">
        <v>26</v>
      </c>
      <c r="F4" s="31">
        <v>3</v>
      </c>
      <c r="G4" s="11" t="s">
        <v>35</v>
      </c>
      <c r="H4" s="11" t="s">
        <v>41</v>
      </c>
      <c r="I4" s="12">
        <f t="shared" ref="I4:I13" si="0">CHOOSE(F4,D4+21,D4+14,D4+7)</f>
        <v>41296</v>
      </c>
      <c r="J4" s="13" t="str">
        <f t="shared" ref="J4:J13" si="1">IF(AND(F4=3,"2013년 2월 3일"-D4&gt;=7),"연체중",IF(AND(F4=2,"2013년 2월 3일"-D4&gt;=14),"연체중",""))</f>
        <v>연체중</v>
      </c>
    </row>
    <row r="5" spans="2:10" ht="15.6" customHeight="1" x14ac:dyDescent="0.4">
      <c r="B5" s="5" t="s">
        <v>2</v>
      </c>
      <c r="C5" s="29" t="s">
        <v>13</v>
      </c>
      <c r="D5" s="3">
        <v>41295</v>
      </c>
      <c r="E5" s="2" t="s">
        <v>27</v>
      </c>
      <c r="F5" s="32">
        <v>3</v>
      </c>
      <c r="G5" s="2" t="s">
        <v>37</v>
      </c>
      <c r="H5" s="2" t="s">
        <v>42</v>
      </c>
      <c r="I5" s="3">
        <f t="shared" si="0"/>
        <v>41302</v>
      </c>
      <c r="J5" s="6" t="str">
        <f t="shared" si="1"/>
        <v>연체중</v>
      </c>
    </row>
    <row r="6" spans="2:10" ht="15.6" customHeight="1" x14ac:dyDescent="0.4">
      <c r="B6" s="5" t="s">
        <v>3</v>
      </c>
      <c r="C6" s="29" t="s">
        <v>14</v>
      </c>
      <c r="D6" s="3">
        <v>41295</v>
      </c>
      <c r="E6" s="2" t="s">
        <v>28</v>
      </c>
      <c r="F6" s="32">
        <v>3</v>
      </c>
      <c r="G6" s="2" t="s">
        <v>38</v>
      </c>
      <c r="H6" s="2" t="s">
        <v>43</v>
      </c>
      <c r="I6" s="3">
        <f t="shared" si="0"/>
        <v>41302</v>
      </c>
      <c r="J6" s="6" t="str">
        <f t="shared" si="1"/>
        <v>연체중</v>
      </c>
    </row>
    <row r="7" spans="2:10" ht="15.6" customHeight="1" x14ac:dyDescent="0.4">
      <c r="B7" s="5" t="s">
        <v>4</v>
      </c>
      <c r="C7" s="29" t="s">
        <v>15</v>
      </c>
      <c r="D7" s="3">
        <v>41297</v>
      </c>
      <c r="E7" s="2" t="s">
        <v>26</v>
      </c>
      <c r="F7" s="32">
        <v>2</v>
      </c>
      <c r="G7" s="2" t="s">
        <v>38</v>
      </c>
      <c r="H7" s="2" t="s">
        <v>44</v>
      </c>
      <c r="I7" s="3">
        <f t="shared" si="0"/>
        <v>41311</v>
      </c>
      <c r="J7" s="6" t="str">
        <f t="shared" si="1"/>
        <v/>
      </c>
    </row>
    <row r="8" spans="2:10" ht="15.6" customHeight="1" x14ac:dyDescent="0.4">
      <c r="B8" s="5" t="s">
        <v>5</v>
      </c>
      <c r="C8" s="29" t="s">
        <v>16</v>
      </c>
      <c r="D8" s="3">
        <v>41299</v>
      </c>
      <c r="E8" s="2" t="s">
        <v>28</v>
      </c>
      <c r="F8" s="32">
        <v>1</v>
      </c>
      <c r="G8" s="2" t="s">
        <v>39</v>
      </c>
      <c r="H8" s="2" t="s">
        <v>45</v>
      </c>
      <c r="I8" s="3">
        <f t="shared" si="0"/>
        <v>41320</v>
      </c>
      <c r="J8" s="6" t="str">
        <f t="shared" si="1"/>
        <v/>
      </c>
    </row>
    <row r="9" spans="2:10" ht="15.6" customHeight="1" x14ac:dyDescent="0.4">
      <c r="B9" s="5" t="s">
        <v>6</v>
      </c>
      <c r="C9" s="29" t="s">
        <v>17</v>
      </c>
      <c r="D9" s="3">
        <v>41288</v>
      </c>
      <c r="E9" s="2" t="s">
        <v>28</v>
      </c>
      <c r="F9" s="32">
        <v>3</v>
      </c>
      <c r="G9" s="2" t="s">
        <v>39</v>
      </c>
      <c r="H9" s="2" t="s">
        <v>46</v>
      </c>
      <c r="I9" s="3">
        <f t="shared" si="0"/>
        <v>41295</v>
      </c>
      <c r="J9" s="6" t="str">
        <f t="shared" si="1"/>
        <v>연체중</v>
      </c>
    </row>
    <row r="10" spans="2:10" ht="15.6" customHeight="1" x14ac:dyDescent="0.4">
      <c r="B10" s="5" t="s">
        <v>7</v>
      </c>
      <c r="C10" s="29" t="s">
        <v>18</v>
      </c>
      <c r="D10" s="3">
        <v>41314</v>
      </c>
      <c r="E10" s="2" t="s">
        <v>26</v>
      </c>
      <c r="F10" s="32">
        <v>1</v>
      </c>
      <c r="G10" s="2" t="s">
        <v>37</v>
      </c>
      <c r="H10" s="2" t="s">
        <v>47</v>
      </c>
      <c r="I10" s="3">
        <f t="shared" si="0"/>
        <v>41335</v>
      </c>
      <c r="J10" s="6" t="str">
        <f t="shared" si="1"/>
        <v/>
      </c>
    </row>
    <row r="11" spans="2:10" ht="15.6" customHeight="1" x14ac:dyDescent="0.4">
      <c r="B11" s="5" t="s">
        <v>9</v>
      </c>
      <c r="C11" s="29" t="s">
        <v>20</v>
      </c>
      <c r="D11" s="3">
        <v>41316</v>
      </c>
      <c r="E11" s="2" t="s">
        <v>29</v>
      </c>
      <c r="F11" s="32">
        <v>2</v>
      </c>
      <c r="G11" s="2" t="s">
        <v>35</v>
      </c>
      <c r="H11" s="2" t="s">
        <v>48</v>
      </c>
      <c r="I11" s="3">
        <f t="shared" si="0"/>
        <v>41330</v>
      </c>
      <c r="J11" s="6" t="str">
        <f t="shared" si="1"/>
        <v/>
      </c>
    </row>
    <row r="12" spans="2:10" ht="15.6" customHeight="1" x14ac:dyDescent="0.4">
      <c r="B12" s="5" t="s">
        <v>8</v>
      </c>
      <c r="C12" s="29" t="s">
        <v>21</v>
      </c>
      <c r="D12" s="3">
        <v>41285</v>
      </c>
      <c r="E12" s="2" t="s">
        <v>30</v>
      </c>
      <c r="F12" s="32">
        <v>2</v>
      </c>
      <c r="G12" s="2" t="s">
        <v>38</v>
      </c>
      <c r="H12" s="2" t="s">
        <v>49</v>
      </c>
      <c r="I12" s="3">
        <f t="shared" si="0"/>
        <v>41299</v>
      </c>
      <c r="J12" s="6" t="str">
        <f t="shared" si="1"/>
        <v>연체중</v>
      </c>
    </row>
    <row r="13" spans="2:10" ht="15.6" customHeight="1" thickBot="1" x14ac:dyDescent="0.45">
      <c r="B13" s="14" t="s">
        <v>10</v>
      </c>
      <c r="C13" s="30" t="s">
        <v>22</v>
      </c>
      <c r="D13" s="16">
        <v>41320</v>
      </c>
      <c r="E13" s="15" t="s">
        <v>26</v>
      </c>
      <c r="F13" s="33">
        <v>3</v>
      </c>
      <c r="G13" s="15" t="s">
        <v>38</v>
      </c>
      <c r="H13" s="15" t="s">
        <v>50</v>
      </c>
      <c r="I13" s="16">
        <f t="shared" si="0"/>
        <v>41327</v>
      </c>
      <c r="J13" s="17" t="str">
        <f t="shared" si="1"/>
        <v/>
      </c>
    </row>
    <row r="14" spans="2:10" ht="15.6" customHeight="1" x14ac:dyDescent="0.4">
      <c r="B14" s="23" t="s">
        <v>53</v>
      </c>
      <c r="C14" s="24"/>
      <c r="D14" s="24"/>
      <c r="E14" s="4" t="str">
        <f>DCOUNTA(B3:J13,B3,E3:F4)&amp;"명"</f>
        <v>4명</v>
      </c>
      <c r="F14" s="18"/>
      <c r="G14" s="24" t="s">
        <v>55</v>
      </c>
      <c r="H14" s="24"/>
      <c r="I14" s="24"/>
      <c r="J14" s="53">
        <f>COUNTIF(E4:E13,"대여중")</f>
        <v>7</v>
      </c>
    </row>
    <row r="15" spans="2:10" ht="15.6" customHeight="1" thickBot="1" x14ac:dyDescent="0.45">
      <c r="B15" s="25" t="s">
        <v>54</v>
      </c>
      <c r="C15" s="26"/>
      <c r="D15" s="26"/>
      <c r="E15" s="7" t="str">
        <f>INDEX(B4:J13,MATCH(MIN(D4:D13),D4:D13,0),1)</f>
        <v>K29329</v>
      </c>
      <c r="F15" s="8"/>
      <c r="G15" s="27" t="s">
        <v>56</v>
      </c>
      <c r="H15" s="7" t="s">
        <v>19</v>
      </c>
      <c r="I15" s="27" t="s">
        <v>57</v>
      </c>
      <c r="J15" s="9" t="str">
        <f>VLOOKUP(H15,C3:J13,3,0)</f>
        <v>반납완료</v>
      </c>
    </row>
  </sheetData>
  <mergeCells count="4">
    <mergeCell ref="B14:D14"/>
    <mergeCell ref="B15:D15"/>
    <mergeCell ref="F14:F15"/>
    <mergeCell ref="G14:I14"/>
  </mergeCells>
  <phoneticPr fontId="1" type="noConversion"/>
  <conditionalFormatting sqref="B4:J13">
    <cfRule type="expression" dxfId="13" priority="1">
      <formula>AND($E4="대여중", $F4=3)</formula>
    </cfRule>
  </conditionalFormatting>
  <dataValidations count="1">
    <dataValidation type="list" allowBlank="1" showInputMessage="1" showErrorMessage="1" sqref="H15">
      <formula1>DVD명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opLeftCell="A11" zoomScale="115" zoomScaleNormal="115" workbookViewId="0">
      <selection activeCell="B18" sqref="B18:E23"/>
    </sheetView>
  </sheetViews>
  <sheetFormatPr defaultRowHeight="17.399999999999999" x14ac:dyDescent="0.4"/>
  <cols>
    <col min="1" max="1" width="1.69921875" customWidth="1"/>
    <col min="2" max="2" width="10.296875" customWidth="1"/>
    <col min="3" max="3" width="12.5" customWidth="1"/>
    <col min="4" max="4" width="13.296875" customWidth="1"/>
    <col min="8" max="8" width="9.5" customWidth="1"/>
  </cols>
  <sheetData>
    <row r="1" spans="2:8" ht="18" thickBot="1" x14ac:dyDescent="0.45"/>
    <row r="2" spans="2:8" ht="27" thickBot="1" x14ac:dyDescent="0.45">
      <c r="B2" s="19" t="s">
        <v>0</v>
      </c>
      <c r="C2" s="20" t="s">
        <v>11</v>
      </c>
      <c r="D2" s="20" t="s">
        <v>24</v>
      </c>
      <c r="E2" s="20" t="s">
        <v>25</v>
      </c>
      <c r="F2" s="21" t="s">
        <v>31</v>
      </c>
      <c r="G2" s="20" t="s">
        <v>33</v>
      </c>
      <c r="H2" s="20" t="s">
        <v>40</v>
      </c>
    </row>
    <row r="3" spans="2:8" x14ac:dyDescent="0.4">
      <c r="B3" s="10" t="s">
        <v>1</v>
      </c>
      <c r="C3" s="28" t="s">
        <v>12</v>
      </c>
      <c r="D3" s="12">
        <v>41289</v>
      </c>
      <c r="E3" s="11" t="s">
        <v>26</v>
      </c>
      <c r="F3" s="31">
        <v>3</v>
      </c>
      <c r="G3" s="11" t="s">
        <v>35</v>
      </c>
      <c r="H3" s="11" t="s">
        <v>41</v>
      </c>
    </row>
    <row r="4" spans="2:8" x14ac:dyDescent="0.4">
      <c r="B4" s="5" t="s">
        <v>2</v>
      </c>
      <c r="C4" s="29" t="s">
        <v>13</v>
      </c>
      <c r="D4" s="3">
        <v>41295</v>
      </c>
      <c r="E4" s="2" t="s">
        <v>27</v>
      </c>
      <c r="F4" s="32">
        <v>3</v>
      </c>
      <c r="G4" s="2" t="s">
        <v>37</v>
      </c>
      <c r="H4" s="2" t="s">
        <v>42</v>
      </c>
    </row>
    <row r="5" spans="2:8" x14ac:dyDescent="0.4">
      <c r="B5" s="5" t="s">
        <v>3</v>
      </c>
      <c r="C5" s="29" t="s">
        <v>14</v>
      </c>
      <c r="D5" s="3">
        <v>41295</v>
      </c>
      <c r="E5" s="2" t="s">
        <v>28</v>
      </c>
      <c r="F5" s="32">
        <v>3</v>
      </c>
      <c r="G5" s="2" t="s">
        <v>38</v>
      </c>
      <c r="H5" s="2" t="s">
        <v>43</v>
      </c>
    </row>
    <row r="6" spans="2:8" x14ac:dyDescent="0.4">
      <c r="B6" s="5" t="s">
        <v>4</v>
      </c>
      <c r="C6" s="29" t="s">
        <v>15</v>
      </c>
      <c r="D6" s="3">
        <v>41297</v>
      </c>
      <c r="E6" s="2" t="s">
        <v>26</v>
      </c>
      <c r="F6" s="32">
        <v>2</v>
      </c>
      <c r="G6" s="2" t="s">
        <v>38</v>
      </c>
      <c r="H6" s="2" t="s">
        <v>44</v>
      </c>
    </row>
    <row r="7" spans="2:8" ht="26.4" x14ac:dyDescent="0.4">
      <c r="B7" s="5" t="s">
        <v>5</v>
      </c>
      <c r="C7" s="29" t="s">
        <v>16</v>
      </c>
      <c r="D7" s="3">
        <v>41299</v>
      </c>
      <c r="E7" s="2" t="s">
        <v>28</v>
      </c>
      <c r="F7" s="32">
        <v>1</v>
      </c>
      <c r="G7" s="2" t="s">
        <v>39</v>
      </c>
      <c r="H7" s="2" t="s">
        <v>45</v>
      </c>
    </row>
    <row r="8" spans="2:8" ht="26.4" x14ac:dyDescent="0.4">
      <c r="B8" s="5" t="s">
        <v>6</v>
      </c>
      <c r="C8" s="29" t="s">
        <v>17</v>
      </c>
      <c r="D8" s="3">
        <v>41288</v>
      </c>
      <c r="E8" s="2" t="s">
        <v>28</v>
      </c>
      <c r="F8" s="32">
        <v>3</v>
      </c>
      <c r="G8" s="2" t="s">
        <v>39</v>
      </c>
      <c r="H8" s="2" t="s">
        <v>46</v>
      </c>
    </row>
    <row r="9" spans="2:8" x14ac:dyDescent="0.4">
      <c r="B9" s="5" t="s">
        <v>7</v>
      </c>
      <c r="C9" s="29" t="s">
        <v>18</v>
      </c>
      <c r="D9" s="3">
        <v>41314</v>
      </c>
      <c r="E9" s="2" t="s">
        <v>26</v>
      </c>
      <c r="F9" s="32">
        <v>1</v>
      </c>
      <c r="G9" s="2" t="s">
        <v>37</v>
      </c>
      <c r="H9" s="2" t="s">
        <v>47</v>
      </c>
    </row>
    <row r="10" spans="2:8" ht="26.4" x14ac:dyDescent="0.4">
      <c r="B10" s="5" t="s">
        <v>9</v>
      </c>
      <c r="C10" s="29" t="s">
        <v>20</v>
      </c>
      <c r="D10" s="3">
        <v>41316</v>
      </c>
      <c r="E10" s="2" t="s">
        <v>29</v>
      </c>
      <c r="F10" s="32">
        <v>2</v>
      </c>
      <c r="G10" s="2" t="s">
        <v>35</v>
      </c>
      <c r="H10" s="2" t="s">
        <v>48</v>
      </c>
    </row>
    <row r="11" spans="2:8" ht="26.4" x14ac:dyDescent="0.4">
      <c r="B11" s="5" t="s">
        <v>8</v>
      </c>
      <c r="C11" s="29" t="s">
        <v>21</v>
      </c>
      <c r="D11" s="3">
        <v>41285</v>
      </c>
      <c r="E11" s="2" t="s">
        <v>30</v>
      </c>
      <c r="F11" s="32">
        <v>2</v>
      </c>
      <c r="G11" s="2" t="s">
        <v>38</v>
      </c>
      <c r="H11" s="2" t="s">
        <v>49</v>
      </c>
    </row>
    <row r="12" spans="2:8" ht="26.4" x14ac:dyDescent="0.4">
      <c r="B12" s="14" t="s">
        <v>10</v>
      </c>
      <c r="C12" s="30" t="s">
        <v>22</v>
      </c>
      <c r="D12" s="16">
        <v>41320</v>
      </c>
      <c r="E12" s="15" t="s">
        <v>26</v>
      </c>
      <c r="F12" s="33">
        <v>3</v>
      </c>
      <c r="G12" s="15" t="s">
        <v>38</v>
      </c>
      <c r="H12" s="15" t="s">
        <v>50</v>
      </c>
    </row>
    <row r="13" spans="2:8" ht="18" thickBot="1" x14ac:dyDescent="0.45"/>
    <row r="14" spans="2:8" ht="18" thickBot="1" x14ac:dyDescent="0.45">
      <c r="B14" s="19" t="s">
        <v>0</v>
      </c>
    </row>
    <row r="15" spans="2:8" x14ac:dyDescent="0.4">
      <c r="B15" s="34" t="s">
        <v>58</v>
      </c>
      <c r="C15" t="b">
        <f>MONTH(D3)=1</f>
        <v>1</v>
      </c>
    </row>
    <row r="18" spans="2:5" ht="18" thickBot="1" x14ac:dyDescent="0.45">
      <c r="B18" s="39" t="s">
        <v>11</v>
      </c>
      <c r="C18" s="40" t="s">
        <v>24</v>
      </c>
      <c r="D18" s="40" t="s">
        <v>25</v>
      </c>
      <c r="E18" s="41" t="s">
        <v>40</v>
      </c>
    </row>
    <row r="19" spans="2:5" x14ac:dyDescent="0.4">
      <c r="B19" s="37" t="s">
        <v>13</v>
      </c>
      <c r="C19" s="35">
        <v>41295</v>
      </c>
      <c r="D19" s="36" t="s">
        <v>27</v>
      </c>
      <c r="E19" s="38" t="s">
        <v>42</v>
      </c>
    </row>
    <row r="20" spans="2:5" x14ac:dyDescent="0.4">
      <c r="B20" s="37" t="s">
        <v>14</v>
      </c>
      <c r="C20" s="35">
        <v>41295</v>
      </c>
      <c r="D20" s="36" t="s">
        <v>28</v>
      </c>
      <c r="E20" s="38" t="s">
        <v>43</v>
      </c>
    </row>
    <row r="21" spans="2:5" x14ac:dyDescent="0.4">
      <c r="B21" s="37" t="s">
        <v>15</v>
      </c>
      <c r="C21" s="35">
        <v>41297</v>
      </c>
      <c r="D21" s="36" t="s">
        <v>26</v>
      </c>
      <c r="E21" s="38" t="s">
        <v>44</v>
      </c>
    </row>
    <row r="22" spans="2:5" x14ac:dyDescent="0.4">
      <c r="B22" s="37" t="s">
        <v>16</v>
      </c>
      <c r="C22" s="35">
        <v>41299</v>
      </c>
      <c r="D22" s="36" t="s">
        <v>28</v>
      </c>
      <c r="E22" s="38" t="s">
        <v>45</v>
      </c>
    </row>
    <row r="23" spans="2:5" x14ac:dyDescent="0.4">
      <c r="B23" s="42" t="s">
        <v>21</v>
      </c>
      <c r="C23" s="43">
        <v>41285</v>
      </c>
      <c r="D23" s="44" t="s">
        <v>30</v>
      </c>
      <c r="E23" s="45" t="s">
        <v>49</v>
      </c>
    </row>
  </sheetData>
  <phoneticPr fontId="1" type="noConversion"/>
  <conditionalFormatting sqref="B3:H12 B15">
    <cfRule type="expression" dxfId="12" priority="1">
      <formula>AND($E3="대여중", $F3=3)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workbookViewId="0">
      <selection activeCell="B4" sqref="B4"/>
    </sheetView>
  </sheetViews>
  <sheetFormatPr defaultRowHeight="17.399999999999999" x14ac:dyDescent="0.4"/>
  <cols>
    <col min="1" max="1" width="1.69921875" customWidth="1"/>
    <col min="2" max="2" width="22.69921875" bestFit="1" customWidth="1"/>
    <col min="3" max="3" width="13.19921875" bestFit="1" customWidth="1"/>
    <col min="4" max="4" width="12.59765625" bestFit="1" customWidth="1"/>
    <col min="5" max="5" width="6.796875" bestFit="1" customWidth="1"/>
    <col min="6" max="6" width="12.5" bestFit="1" customWidth="1"/>
    <col min="7" max="7" width="22.69921875" bestFit="1" customWidth="1"/>
    <col min="8" max="8" width="17.09765625" bestFit="1" customWidth="1"/>
  </cols>
  <sheetData>
    <row r="2" spans="2:4" x14ac:dyDescent="0.4">
      <c r="B2" s="49"/>
      <c r="C2" s="50" t="s">
        <v>32</v>
      </c>
      <c r="D2" s="49"/>
    </row>
    <row r="3" spans="2:4" x14ac:dyDescent="0.4">
      <c r="B3" s="50" t="s">
        <v>23</v>
      </c>
      <c r="C3" s="51" t="s">
        <v>34</v>
      </c>
      <c r="D3" s="51" t="s">
        <v>36</v>
      </c>
    </row>
    <row r="4" spans="2:4" x14ac:dyDescent="0.4">
      <c r="B4" s="46" t="s">
        <v>61</v>
      </c>
      <c r="C4" s="47"/>
      <c r="D4" s="47"/>
    </row>
    <row r="5" spans="2:4" x14ac:dyDescent="0.4">
      <c r="B5" s="48" t="s">
        <v>63</v>
      </c>
      <c r="C5" s="52">
        <v>2.5</v>
      </c>
      <c r="D5" s="52">
        <v>2.3333333333333335</v>
      </c>
    </row>
    <row r="6" spans="2:4" x14ac:dyDescent="0.4">
      <c r="B6" s="48" t="s">
        <v>60</v>
      </c>
      <c r="C6" s="52">
        <v>4</v>
      </c>
      <c r="D6" s="52">
        <v>3</v>
      </c>
    </row>
    <row r="7" spans="2:4" x14ac:dyDescent="0.4">
      <c r="B7" s="46" t="s">
        <v>62</v>
      </c>
      <c r="C7" s="52"/>
      <c r="D7" s="52"/>
    </row>
    <row r="8" spans="2:4" x14ac:dyDescent="0.4">
      <c r="B8" s="48" t="s">
        <v>63</v>
      </c>
      <c r="C8" s="52">
        <v>2.5</v>
      </c>
      <c r="D8" s="52">
        <v>1</v>
      </c>
    </row>
    <row r="9" spans="2:4" x14ac:dyDescent="0.4">
      <c r="B9" s="48" t="s">
        <v>60</v>
      </c>
      <c r="C9" s="52">
        <v>2</v>
      </c>
      <c r="D9" s="52">
        <v>1</v>
      </c>
    </row>
    <row r="10" spans="2:4" x14ac:dyDescent="0.4">
      <c r="B10" s="46" t="s">
        <v>64</v>
      </c>
      <c r="C10" s="52">
        <v>2.5</v>
      </c>
      <c r="D10" s="52">
        <v>2</v>
      </c>
    </row>
    <row r="11" spans="2:4" x14ac:dyDescent="0.4">
      <c r="B11" s="46" t="s">
        <v>59</v>
      </c>
      <c r="C11" s="52">
        <v>6</v>
      </c>
      <c r="D11" s="52">
        <v>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DVD명</vt:lpstr>
      <vt:lpstr>제2작업!Extract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김세정's</dc:creator>
  <cp:lastModifiedBy>김세정's</cp:lastModifiedBy>
  <dcterms:created xsi:type="dcterms:W3CDTF">2020-08-01T08:08:19Z</dcterms:created>
  <dcterms:modified xsi:type="dcterms:W3CDTF">2020-08-01T09:17:34Z</dcterms:modified>
</cp:coreProperties>
</file>