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98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2" i="1" l="1"/>
  <c r="I21" i="1"/>
  <c r="I8" i="1"/>
  <c r="I16" i="1"/>
  <c r="I7" i="1"/>
  <c r="I22" i="1"/>
  <c r="I17" i="1"/>
  <c r="I14" i="1"/>
  <c r="I23" i="1"/>
  <c r="I19" i="1"/>
  <c r="I9" i="1"/>
  <c r="I10" i="1"/>
  <c r="I20" i="1"/>
  <c r="I13" i="1"/>
  <c r="F12" i="1"/>
  <c r="F21" i="1"/>
  <c r="F18" i="1"/>
  <c r="F8" i="1"/>
  <c r="F16" i="1"/>
  <c r="F6" i="1"/>
  <c r="F7" i="1"/>
  <c r="G7" i="1"/>
  <c r="F22" i="1"/>
  <c r="G22" i="1" s="1"/>
  <c r="J22" i="1" s="1"/>
  <c r="F17" i="1"/>
  <c r="F14" i="1"/>
  <c r="G14" i="1"/>
  <c r="J14" i="1" s="1"/>
  <c r="F5" i="1"/>
  <c r="F4" i="1"/>
  <c r="F23" i="1"/>
  <c r="F19" i="1"/>
  <c r="F9" i="1"/>
  <c r="F11" i="1"/>
  <c r="G11" i="1"/>
  <c r="F15" i="1"/>
  <c r="G15" i="1"/>
  <c r="I15" i="1" s="1"/>
  <c r="J15" i="1" s="1"/>
  <c r="F10" i="1"/>
  <c r="F20" i="1"/>
  <c r="F13" i="1"/>
  <c r="B12" i="1"/>
  <c r="B21" i="1"/>
  <c r="G21" i="1" s="1"/>
  <c r="J21" i="1" s="1"/>
  <c r="B18" i="1"/>
  <c r="B8" i="1"/>
  <c r="B16" i="1"/>
  <c r="G16" i="1" s="1"/>
  <c r="B6" i="1"/>
  <c r="B7" i="1"/>
  <c r="B22" i="1"/>
  <c r="B17" i="1"/>
  <c r="B14" i="1"/>
  <c r="B5" i="1"/>
  <c r="B4" i="1"/>
  <c r="B23" i="1"/>
  <c r="B19" i="1"/>
  <c r="G19" i="1" s="1"/>
  <c r="J19" i="1" s="1"/>
  <c r="B9" i="1"/>
  <c r="B11" i="1"/>
  <c r="B15" i="1"/>
  <c r="B10" i="1"/>
  <c r="B20" i="1"/>
  <c r="B13" i="1"/>
  <c r="J7" i="1" l="1"/>
  <c r="G12" i="1"/>
  <c r="J12" i="1" s="1"/>
  <c r="G13" i="1"/>
  <c r="J13" i="1" s="1"/>
  <c r="G20" i="1"/>
  <c r="J20" i="1" s="1"/>
  <c r="G10" i="1"/>
  <c r="J10" i="1" s="1"/>
  <c r="G8" i="1"/>
  <c r="J8" i="1" s="1"/>
  <c r="G23" i="1"/>
  <c r="J23" i="1" s="1"/>
  <c r="G18" i="1"/>
  <c r="F24" i="1"/>
  <c r="J16" i="1"/>
  <c r="H24" i="1"/>
  <c r="G17" i="1"/>
  <c r="J17" i="1" s="1"/>
  <c r="I11" i="1"/>
  <c r="J11" i="1" s="1"/>
  <c r="F25" i="1"/>
  <c r="G4" i="1"/>
  <c r="G24" i="1" s="1"/>
  <c r="H25" i="1"/>
  <c r="F27" i="1"/>
  <c r="G9" i="1"/>
  <c r="J9" i="1" s="1"/>
  <c r="G5" i="1"/>
  <c r="I5" i="1" s="1"/>
  <c r="J5" i="1" s="1"/>
  <c r="I26" i="1"/>
  <c r="G25" i="1"/>
  <c r="H26" i="1"/>
  <c r="H27" i="1"/>
  <c r="F26" i="1"/>
  <c r="G6" i="1"/>
  <c r="G27" i="1" s="1"/>
  <c r="G26" i="1" l="1"/>
  <c r="J26" i="1"/>
  <c r="I18" i="1"/>
  <c r="I25" i="1" s="1"/>
  <c r="I4" i="1"/>
  <c r="I24" i="1" s="1"/>
  <c r="J4" i="1"/>
  <c r="I6" i="1"/>
  <c r="I27" i="1" s="1"/>
  <c r="J6" i="1"/>
  <c r="J27" i="1" s="1"/>
  <c r="J24" i="1" l="1"/>
  <c r="J18" i="1"/>
  <c r="J25" i="1" s="1"/>
  <c r="J28" i="1" l="1"/>
</calcChain>
</file>

<file path=xl/sharedStrings.xml><?xml version="1.0" encoding="utf-8"?>
<sst xmlns="http://schemas.openxmlformats.org/spreadsheetml/2006/main" count="59" uniqueCount="47">
  <si>
    <t>고객번호</t>
    <phoneticPr fontId="2" type="noConversion"/>
  </si>
  <si>
    <t>납부방법</t>
    <phoneticPr fontId="2" type="noConversion"/>
  </si>
  <si>
    <t>전월지침</t>
    <phoneticPr fontId="2" type="noConversion"/>
  </si>
  <si>
    <t>당월지침</t>
    <phoneticPr fontId="2" type="noConversion"/>
  </si>
  <si>
    <t>미납금액</t>
    <phoneticPr fontId="2" type="noConversion"/>
  </si>
  <si>
    <t>구분</t>
    <phoneticPr fontId="2" type="noConversion"/>
  </si>
  <si>
    <t>사용량</t>
    <phoneticPr fontId="2" type="noConversion"/>
  </si>
  <si>
    <t>사용금액</t>
    <phoneticPr fontId="2" type="noConversion"/>
  </si>
  <si>
    <t>할인금액</t>
    <phoneticPr fontId="2" type="noConversion"/>
  </si>
  <si>
    <t>납부금액</t>
    <phoneticPr fontId="2" type="noConversion"/>
  </si>
  <si>
    <t>구분별 합계</t>
    <phoneticPr fontId="2" type="noConversion"/>
  </si>
  <si>
    <t>가정용</t>
    <phoneticPr fontId="2" type="noConversion"/>
  </si>
  <si>
    <t>사무용</t>
    <phoneticPr fontId="2" type="noConversion"/>
  </si>
  <si>
    <t>공장용</t>
    <phoneticPr fontId="2" type="noConversion"/>
  </si>
  <si>
    <t>사용량이 50 이상 100 미만인 합</t>
    <phoneticPr fontId="2" type="noConversion"/>
  </si>
  <si>
    <t>구분이 "가정용"이면서 납부방법이 "자동납부" 또는 "인터넷"인 합</t>
    <phoneticPr fontId="2" type="noConversion"/>
  </si>
  <si>
    <t>전기세 납부 현황</t>
    <phoneticPr fontId="2" type="noConversion"/>
  </si>
  <si>
    <t>10-F-2</t>
    <phoneticPr fontId="2" type="noConversion"/>
  </si>
  <si>
    <t>16-F-6</t>
    <phoneticPr fontId="2" type="noConversion"/>
  </si>
  <si>
    <t>17-O-2</t>
    <phoneticPr fontId="2" type="noConversion"/>
  </si>
  <si>
    <t>20-O-6</t>
    <phoneticPr fontId="2" type="noConversion"/>
  </si>
  <si>
    <t>25-H-8</t>
    <phoneticPr fontId="2" type="noConversion"/>
  </si>
  <si>
    <t>36-F-9</t>
    <phoneticPr fontId="2" type="noConversion"/>
  </si>
  <si>
    <t>38-H-2</t>
    <phoneticPr fontId="2" type="noConversion"/>
  </si>
  <si>
    <t>44-H-8</t>
    <phoneticPr fontId="2" type="noConversion"/>
  </si>
  <si>
    <t>44-O-2</t>
    <phoneticPr fontId="2" type="noConversion"/>
  </si>
  <si>
    <t>49-O-5</t>
    <phoneticPr fontId="2" type="noConversion"/>
  </si>
  <si>
    <t>57-F-8</t>
    <phoneticPr fontId="2" type="noConversion"/>
  </si>
  <si>
    <t>58-H-8</t>
    <phoneticPr fontId="2" type="noConversion"/>
  </si>
  <si>
    <t>59-H-3</t>
    <phoneticPr fontId="2" type="noConversion"/>
  </si>
  <si>
    <t>61-O-2</t>
    <phoneticPr fontId="2" type="noConversion"/>
  </si>
  <si>
    <t>62-O-9</t>
    <phoneticPr fontId="2" type="noConversion"/>
  </si>
  <si>
    <t>80-H-5</t>
    <phoneticPr fontId="2" type="noConversion"/>
  </si>
  <si>
    <t>83-F-1</t>
    <phoneticPr fontId="2" type="noConversion"/>
  </si>
  <si>
    <t>87-F-8</t>
    <phoneticPr fontId="2" type="noConversion"/>
  </si>
  <si>
    <t>89-H-5</t>
    <phoneticPr fontId="2" type="noConversion"/>
  </si>
  <si>
    <t>93-O-2</t>
    <phoneticPr fontId="2" type="noConversion"/>
  </si>
  <si>
    <t>가상계좌</t>
    <phoneticPr fontId="2" type="noConversion"/>
  </si>
  <si>
    <t>편의점</t>
    <phoneticPr fontId="2" type="noConversion"/>
  </si>
  <si>
    <t>가상계좌</t>
    <phoneticPr fontId="2" type="noConversion"/>
  </si>
  <si>
    <t>자동납부</t>
    <phoneticPr fontId="2" type="noConversion"/>
  </si>
  <si>
    <t>인터넷</t>
    <phoneticPr fontId="2" type="noConversion"/>
  </si>
  <si>
    <t>자동납부</t>
    <phoneticPr fontId="2" type="noConversion"/>
  </si>
  <si>
    <t>자동납부</t>
    <phoneticPr fontId="2" type="noConversion"/>
  </si>
  <si>
    <t>편의점</t>
    <phoneticPr fontId="2" type="noConversion"/>
  </si>
  <si>
    <t>=SUMIFS(F4:F23,$F$4:$F$23,"&gt;=50",$F$4:$F$23,"&lt;100")</t>
    <phoneticPr fontId="2" type="noConversion"/>
  </si>
  <si>
    <t>=SUMPRODUCT((B4:B23="가정용")*((C4:C23="자동납부")+(C4:C23="인터넷")),J4:J23)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</si>
</sst>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-&quot;₩&quot;* #,##0_-;\-&quot;₩&quot;* #,##0_-;_-&quot;₩&quot;* &quot;-&quot;_-;_-@_-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20"/>
      <color theme="1"/>
      <name val="맑은 고딕"/>
      <family val="2"/>
      <charset val="129"/>
      <scheme val="minor"/>
    </font>
    <font>
      <u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2" fontId="0" fillId="0" borderId="1" xfId="1" applyFont="1" applyBorder="1">
      <alignment vertical="center"/>
    </xf>
    <xf numFmtId="1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1" fontId="0" fillId="0" borderId="2" xfId="0" applyNumberFormat="1" applyBorder="1">
      <alignment vertical="center"/>
    </xf>
    <xf numFmtId="42" fontId="0" fillId="0" borderId="2" xfId="1" applyFon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1" fontId="0" fillId="0" borderId="3" xfId="0" applyNumberFormat="1" applyBorder="1">
      <alignment vertical="center"/>
    </xf>
    <xf numFmtId="42" fontId="0" fillId="0" borderId="3" xfId="1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1" fontId="0" fillId="0" borderId="4" xfId="0" applyNumberFormat="1" applyBorder="1">
      <alignment vertical="center"/>
    </xf>
    <xf numFmtId="42" fontId="0" fillId="0" borderId="4" xfId="1" applyFont="1" applyBorder="1">
      <alignment vertical="center"/>
    </xf>
  </cellXfs>
  <cellStyles count="2">
    <cellStyle name="통화 [0]" xfId="1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ko-KR" altLang="en-US" u="sng"/>
              <a:t>일반 가정의 전기세 납부 현황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Sheet1!$G$3</c:f>
              <c:strCache>
                <c:ptCount val="1"/>
                <c:pt idx="0">
                  <c:v>사용금액</c:v>
                </c:pt>
              </c:strCache>
            </c:strRef>
          </c:tx>
          <c:invertIfNegative val="0"/>
          <c:cat>
            <c:strRef>
              <c:f>Sheet1!$A$4:$A$10</c:f>
              <c:strCache>
                <c:ptCount val="7"/>
                <c:pt idx="0">
                  <c:v>59-H-3</c:v>
                </c:pt>
                <c:pt idx="1">
                  <c:v>58-H-8</c:v>
                </c:pt>
                <c:pt idx="2">
                  <c:v>38-H-2</c:v>
                </c:pt>
                <c:pt idx="3">
                  <c:v>44-H-8</c:v>
                </c:pt>
                <c:pt idx="4">
                  <c:v>25-H-8</c:v>
                </c:pt>
                <c:pt idx="5">
                  <c:v>80-H-5</c:v>
                </c:pt>
                <c:pt idx="6">
                  <c:v>89-H-5</c:v>
                </c:pt>
              </c:strCache>
            </c:strRef>
          </c:cat>
          <c:val>
            <c:numRef>
              <c:f>Sheet1!$G$4:$G$10</c:f>
              <c:numCache>
                <c:formatCode>_("₩"* #,##0_);_("₩"* \(#,##0\);_("₩"* "-"_);_(@_)</c:formatCode>
                <c:ptCount val="7"/>
                <c:pt idx="0">
                  <c:v>65400</c:v>
                </c:pt>
                <c:pt idx="1">
                  <c:v>18600</c:v>
                </c:pt>
                <c:pt idx="2">
                  <c:v>39000</c:v>
                </c:pt>
                <c:pt idx="3">
                  <c:v>30600</c:v>
                </c:pt>
                <c:pt idx="4">
                  <c:v>16800</c:v>
                </c:pt>
                <c:pt idx="5">
                  <c:v>16800</c:v>
                </c:pt>
                <c:pt idx="6">
                  <c:v>8400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207168"/>
        <c:axId val="135213056"/>
      </c:barChart>
      <c:lineChart>
        <c:grouping val="standard"/>
        <c:varyColors val="0"/>
        <c:ser>
          <c:idx val="1"/>
          <c:order val="1"/>
          <c:tx>
            <c:strRef>
              <c:f>Sheet1!$J$3</c:f>
              <c:strCache>
                <c:ptCount val="1"/>
                <c:pt idx="0">
                  <c:v>납부금액</c:v>
                </c:pt>
              </c:strCache>
            </c:strRef>
          </c:tx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Sheet1!$A$4:$A$10</c:f>
              <c:strCache>
                <c:ptCount val="7"/>
                <c:pt idx="0">
                  <c:v>59-H-3</c:v>
                </c:pt>
                <c:pt idx="1">
                  <c:v>58-H-8</c:v>
                </c:pt>
                <c:pt idx="2">
                  <c:v>38-H-2</c:v>
                </c:pt>
                <c:pt idx="3">
                  <c:v>44-H-8</c:v>
                </c:pt>
                <c:pt idx="4">
                  <c:v>25-H-8</c:v>
                </c:pt>
                <c:pt idx="5">
                  <c:v>80-H-5</c:v>
                </c:pt>
                <c:pt idx="6">
                  <c:v>89-H-5</c:v>
                </c:pt>
              </c:strCache>
            </c:strRef>
          </c:cat>
          <c:val>
            <c:numRef>
              <c:f>Sheet1!$J$4:$J$10</c:f>
              <c:numCache>
                <c:formatCode>_("₩"* #,##0_);_("₩"* \(#,##0\);_("₩"* "-"_);_(@_)</c:formatCode>
                <c:ptCount val="7"/>
                <c:pt idx="0">
                  <c:v>74052</c:v>
                </c:pt>
                <c:pt idx="1">
                  <c:v>35123</c:v>
                </c:pt>
                <c:pt idx="2">
                  <c:v>34320</c:v>
                </c:pt>
                <c:pt idx="3">
                  <c:v>30600</c:v>
                </c:pt>
                <c:pt idx="4">
                  <c:v>16800</c:v>
                </c:pt>
                <c:pt idx="5">
                  <c:v>16800</c:v>
                </c:pt>
                <c:pt idx="6">
                  <c:v>8400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207168"/>
        <c:axId val="135213056"/>
      </c:lineChart>
      <c:catAx>
        <c:axId val="135207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ko-KR" altLang="en-US"/>
                  <a:t>고객번호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35213056"/>
        <c:crosses val="autoZero"/>
        <c:auto val="1"/>
        <c:lblAlgn val="ctr"/>
        <c:lblOffset val="100"/>
        <c:noMultiLvlLbl val="0"/>
      </c:catAx>
      <c:valAx>
        <c:axId val="1352130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ko-KR" altLang="en-US"/>
                  <a:t>금액</a:t>
                </a:r>
              </a:p>
            </c:rich>
          </c:tx>
          <c:layout/>
          <c:overlay val="0"/>
        </c:title>
        <c:numFmt formatCode="_(&quot;₩&quot;* #,##0_);_(&quot;₩&quot;* \(#,##0\);_(&quot;₩&quot;* &quot;-&quot;_);_(@_)" sourceLinked="1"/>
        <c:majorTickMark val="out"/>
        <c:minorTickMark val="none"/>
        <c:tickLblPos val="nextTo"/>
        <c:crossAx val="1352071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10</xdr:col>
      <xdr:colOff>-1</xdr:colOff>
      <xdr:row>46</xdr:row>
      <xdr:rowOff>0</xdr:rowOff>
    </xdr:to>
    <xdr:graphicFrame macro="">
      <xdr:nvGraphicFramePr>
        <xdr:cNvPr id="2" name="차트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="70" zoomScaleNormal="70" workbookViewId="0">
      <selection activeCell="V21" sqref="V21"/>
    </sheetView>
  </sheetViews>
  <sheetFormatPr defaultRowHeight="16.5" x14ac:dyDescent="0.3"/>
  <cols>
    <col min="2" max="2" width="10.625" customWidth="1"/>
    <col min="3" max="3" width="10" customWidth="1"/>
    <col min="4" max="5" width="0" hidden="1" customWidth="1"/>
    <col min="6" max="6" width="10.625" customWidth="1"/>
    <col min="7" max="7" width="12.625" customWidth="1"/>
    <col min="8" max="8" width="12.375" customWidth="1"/>
    <col min="9" max="9" width="11.875" customWidth="1"/>
    <col min="10" max="10" width="13.75" customWidth="1"/>
  </cols>
  <sheetData>
    <row r="1" spans="1:10" ht="31.5" x14ac:dyDescent="0.3">
      <c r="A1" s="4" t="s">
        <v>16</v>
      </c>
      <c r="B1" s="5"/>
      <c r="C1" s="5"/>
      <c r="D1" s="5"/>
      <c r="E1" s="5"/>
      <c r="F1" s="5"/>
      <c r="G1" s="5"/>
      <c r="H1" s="5"/>
      <c r="I1" s="5"/>
      <c r="J1" s="5"/>
    </row>
    <row r="2" spans="1:10" ht="9" customHeight="1" x14ac:dyDescent="0.3"/>
    <row r="3" spans="1:10" x14ac:dyDescent="0.3">
      <c r="A3" s="8" t="s">
        <v>0</v>
      </c>
      <c r="B3" s="8" t="s">
        <v>5</v>
      </c>
      <c r="C3" s="8" t="s">
        <v>1</v>
      </c>
      <c r="D3" s="1" t="s">
        <v>2</v>
      </c>
      <c r="E3" s="1" t="s">
        <v>3</v>
      </c>
      <c r="F3" s="8" t="s">
        <v>6</v>
      </c>
      <c r="G3" s="8" t="s">
        <v>7</v>
      </c>
      <c r="H3" s="8" t="s">
        <v>4</v>
      </c>
      <c r="I3" s="8" t="s">
        <v>8</v>
      </c>
      <c r="J3" s="8" t="s">
        <v>9</v>
      </c>
    </row>
    <row r="4" spans="1:10" x14ac:dyDescent="0.3">
      <c r="A4" s="9" t="s">
        <v>29</v>
      </c>
      <c r="B4" s="9" t="str">
        <f>IF(MID(A4,4,1)="H","가정용",IF(MID(A4,4,1)="O","사무용","공장용"))</f>
        <v>가정용</v>
      </c>
      <c r="C4" s="9" t="s">
        <v>43</v>
      </c>
      <c r="D4" s="10">
        <v>30</v>
      </c>
      <c r="E4" s="10">
        <v>139</v>
      </c>
      <c r="F4" s="11">
        <f>E4-D4</f>
        <v>109</v>
      </c>
      <c r="G4" s="12">
        <f>F4*IF(B4="가정용",600,IF(B4="사무용",400,300))</f>
        <v>65400</v>
      </c>
      <c r="H4" s="12">
        <v>15000</v>
      </c>
      <c r="I4" s="12">
        <f>IF(C4="자동납부",G4*12%,0)</f>
        <v>7848</v>
      </c>
      <c r="J4" s="12">
        <f>IF(H4&gt;=0,G4+H4+H4*10%-I4,G4-I4)</f>
        <v>74052</v>
      </c>
    </row>
    <row r="5" spans="1:10" x14ac:dyDescent="0.3">
      <c r="A5" s="13" t="s">
        <v>28</v>
      </c>
      <c r="B5" s="13" t="str">
        <f>IF(MID(A5,4,1)="H","가정용",IF(MID(A5,4,1)="O","사무용","공장용"))</f>
        <v>가정용</v>
      </c>
      <c r="C5" s="13" t="s">
        <v>43</v>
      </c>
      <c r="D5" s="14">
        <v>26</v>
      </c>
      <c r="E5" s="14">
        <v>57</v>
      </c>
      <c r="F5" s="15">
        <f>E5-D5</f>
        <v>31</v>
      </c>
      <c r="G5" s="16">
        <f>F5*IF(B5="가정용",600,IF(B5="사무용",400,300))</f>
        <v>18600</v>
      </c>
      <c r="H5" s="16">
        <v>17050</v>
      </c>
      <c r="I5" s="16">
        <f>IF(C5="자동납부",G5*12%,0)</f>
        <v>2232</v>
      </c>
      <c r="J5" s="16">
        <f>IF(H5&gt;=0,G5+H5+H5*10%-I5,G5-I5)</f>
        <v>35123</v>
      </c>
    </row>
    <row r="6" spans="1:10" x14ac:dyDescent="0.3">
      <c r="A6" s="13" t="s">
        <v>23</v>
      </c>
      <c r="B6" s="13" t="str">
        <f>IF(MID(A6,4,1)="H","가정용",IF(MID(A6,4,1)="O","사무용","공장용"))</f>
        <v>가정용</v>
      </c>
      <c r="C6" s="13" t="s">
        <v>42</v>
      </c>
      <c r="D6" s="14">
        <v>45</v>
      </c>
      <c r="E6" s="14">
        <v>110</v>
      </c>
      <c r="F6" s="15">
        <f>E6-D6</f>
        <v>65</v>
      </c>
      <c r="G6" s="16">
        <f>F6*IF(B6="가정용",600,IF(B6="사무용",400,300))</f>
        <v>39000</v>
      </c>
      <c r="H6" s="16"/>
      <c r="I6" s="16">
        <f>IF(C6="자동납부",G6*12%,0)</f>
        <v>4680</v>
      </c>
      <c r="J6" s="16">
        <f>IF(H6&gt;=0,G6+H6+H6*10%-I6,G6-I6)</f>
        <v>34320</v>
      </c>
    </row>
    <row r="7" spans="1:10" x14ac:dyDescent="0.3">
      <c r="A7" s="13" t="s">
        <v>24</v>
      </c>
      <c r="B7" s="13" t="str">
        <f>IF(MID(A7,4,1)="H","가정용",IF(MID(A7,4,1)="O","사무용","공장용"))</f>
        <v>가정용</v>
      </c>
      <c r="C7" s="13" t="s">
        <v>39</v>
      </c>
      <c r="D7" s="14">
        <v>90</v>
      </c>
      <c r="E7" s="14">
        <v>141</v>
      </c>
      <c r="F7" s="15">
        <f>E7-D7</f>
        <v>51</v>
      </c>
      <c r="G7" s="16">
        <f>F7*IF(B7="가정용",600,IF(B7="사무용",400,300))</f>
        <v>30600</v>
      </c>
      <c r="H7" s="16"/>
      <c r="I7" s="16">
        <f>IF(C7="자동납부",G7*12%,0)</f>
        <v>0</v>
      </c>
      <c r="J7" s="16">
        <f>IF(H7&gt;=0,G7+H7+H7*10%-I7,G7-I7)</f>
        <v>30600</v>
      </c>
    </row>
    <row r="8" spans="1:10" x14ac:dyDescent="0.3">
      <c r="A8" s="13" t="s">
        <v>21</v>
      </c>
      <c r="B8" s="13" t="str">
        <f>IF(MID(A8,4,1)="H","가정용",IF(MID(A8,4,1)="O","사무용","공장용"))</f>
        <v>가정용</v>
      </c>
      <c r="C8" s="13" t="s">
        <v>41</v>
      </c>
      <c r="D8" s="14">
        <v>115</v>
      </c>
      <c r="E8" s="14">
        <v>143</v>
      </c>
      <c r="F8" s="15">
        <f>E8-D8</f>
        <v>28</v>
      </c>
      <c r="G8" s="16">
        <f>F8*IF(B8="가정용",600,IF(B8="사무용",400,300))</f>
        <v>16800</v>
      </c>
      <c r="H8" s="16"/>
      <c r="I8" s="16">
        <f>IF(C8="자동납부",G8*12%,0)</f>
        <v>0</v>
      </c>
      <c r="J8" s="16">
        <f>IF(H8&gt;=0,G8+H8+H8*10%-I8,G8-I8)</f>
        <v>16800</v>
      </c>
    </row>
    <row r="9" spans="1:10" x14ac:dyDescent="0.3">
      <c r="A9" s="13" t="s">
        <v>32</v>
      </c>
      <c r="B9" s="13" t="str">
        <f>IF(MID(A9,4,1)="H","가정용",IF(MID(A9,4,1)="O","사무용","공장용"))</f>
        <v>가정용</v>
      </c>
      <c r="C9" s="13" t="s">
        <v>44</v>
      </c>
      <c r="D9" s="14">
        <v>84</v>
      </c>
      <c r="E9" s="14">
        <v>112</v>
      </c>
      <c r="F9" s="15">
        <f>E9-D9</f>
        <v>28</v>
      </c>
      <c r="G9" s="16">
        <f>F9*IF(B9="가정용",600,IF(B9="사무용",400,300))</f>
        <v>16800</v>
      </c>
      <c r="H9" s="16"/>
      <c r="I9" s="16">
        <f>IF(C9="자동납부",G9*12%,0)</f>
        <v>0</v>
      </c>
      <c r="J9" s="16">
        <f>IF(H9&gt;=0,G9+H9+H9*10%-I9,G9-I9)</f>
        <v>16800</v>
      </c>
    </row>
    <row r="10" spans="1:10" x14ac:dyDescent="0.3">
      <c r="A10" s="13" t="s">
        <v>35</v>
      </c>
      <c r="B10" s="13" t="str">
        <f>IF(MID(A10,4,1)="H","가정용",IF(MID(A10,4,1)="O","사무용","공장용"))</f>
        <v>가정용</v>
      </c>
      <c r="C10" s="13" t="s">
        <v>41</v>
      </c>
      <c r="D10" s="14">
        <v>83</v>
      </c>
      <c r="E10" s="14">
        <v>97</v>
      </c>
      <c r="F10" s="15">
        <f>E10-D10</f>
        <v>14</v>
      </c>
      <c r="G10" s="16">
        <f>F10*IF(B10="가정용",600,IF(B10="사무용",400,300))</f>
        <v>8400</v>
      </c>
      <c r="H10" s="16"/>
      <c r="I10" s="16">
        <f>IF(C10="자동납부",G10*12%,0)</f>
        <v>0</v>
      </c>
      <c r="J10" s="16">
        <f>IF(H10&gt;=0,G10+H10+H10*10%-I10,G10-I10)</f>
        <v>8400</v>
      </c>
    </row>
    <row r="11" spans="1:10" x14ac:dyDescent="0.3">
      <c r="A11" s="13" t="s">
        <v>33</v>
      </c>
      <c r="B11" s="13" t="str">
        <f>IF(MID(A11,4,1)="H","가정용",IF(MID(A11,4,1)="O","사무용","공장용"))</f>
        <v>공장용</v>
      </c>
      <c r="C11" s="13" t="s">
        <v>42</v>
      </c>
      <c r="D11" s="14">
        <v>92</v>
      </c>
      <c r="E11" s="14">
        <v>254</v>
      </c>
      <c r="F11" s="15">
        <f>E11-D11</f>
        <v>162</v>
      </c>
      <c r="G11" s="16">
        <f>F11*IF(B11="가정용",600,IF(B11="사무용",400,300))</f>
        <v>48600</v>
      </c>
      <c r="H11" s="16">
        <v>18000</v>
      </c>
      <c r="I11" s="16">
        <f>IF(C11="자동납부",G11*12%,0)</f>
        <v>5832</v>
      </c>
      <c r="J11" s="16">
        <f>IF(H11&gt;=0,G11+H11+H11*10%-I11,G11-I11)</f>
        <v>62568</v>
      </c>
    </row>
    <row r="12" spans="1:10" x14ac:dyDescent="0.3">
      <c r="A12" s="13" t="s">
        <v>18</v>
      </c>
      <c r="B12" s="13" t="str">
        <f>IF(MID(A12,4,1)="H","가정용",IF(MID(A12,4,1)="O","사무용","공장용"))</f>
        <v>공장용</v>
      </c>
      <c r="C12" s="13" t="s">
        <v>38</v>
      </c>
      <c r="D12" s="14">
        <v>120</v>
      </c>
      <c r="E12" s="14">
        <v>254</v>
      </c>
      <c r="F12" s="15">
        <f>E12-D12</f>
        <v>134</v>
      </c>
      <c r="G12" s="16">
        <f>F12*IF(B12="가정용",600,IF(B12="사무용",400,300))</f>
        <v>40200</v>
      </c>
      <c r="H12" s="16"/>
      <c r="I12" s="16">
        <f>IF(C12="자동납부",G12*12%,0)</f>
        <v>0</v>
      </c>
      <c r="J12" s="16">
        <f>IF(H12&gt;=0,G12+H12+H12*10%-I12,G12-I12)</f>
        <v>40200</v>
      </c>
    </row>
    <row r="13" spans="1:10" x14ac:dyDescent="0.3">
      <c r="A13" s="13" t="s">
        <v>17</v>
      </c>
      <c r="B13" s="13" t="str">
        <f>IF(MID(A13,4,1)="H","가정용",IF(MID(A13,4,1)="O","사무용","공장용"))</f>
        <v>공장용</v>
      </c>
      <c r="C13" s="13" t="s">
        <v>37</v>
      </c>
      <c r="D13" s="14">
        <v>18</v>
      </c>
      <c r="E13" s="14">
        <v>123</v>
      </c>
      <c r="F13" s="15">
        <f>E13-D13</f>
        <v>105</v>
      </c>
      <c r="G13" s="16">
        <f>F13*IF(B13="가정용",600,IF(B13="사무용",400,300))</f>
        <v>31500</v>
      </c>
      <c r="H13" s="16">
        <v>1500</v>
      </c>
      <c r="I13" s="16">
        <f>IF(C13="자동납부",G13*12%,0)</f>
        <v>0</v>
      </c>
      <c r="J13" s="16">
        <f>IF(H13&gt;=0,G13+H13+H13*10%-I13,G13-I13)</f>
        <v>33150</v>
      </c>
    </row>
    <row r="14" spans="1:10" x14ac:dyDescent="0.3">
      <c r="A14" s="13" t="s">
        <v>27</v>
      </c>
      <c r="B14" s="13" t="str">
        <f>IF(MID(A14,4,1)="H","가정용",IF(MID(A14,4,1)="O","사무용","공장용"))</f>
        <v>공장용</v>
      </c>
      <c r="C14" s="13" t="s">
        <v>39</v>
      </c>
      <c r="D14" s="14">
        <v>73</v>
      </c>
      <c r="E14" s="14">
        <v>140</v>
      </c>
      <c r="F14" s="15">
        <f>E14-D14</f>
        <v>67</v>
      </c>
      <c r="G14" s="16">
        <f>F14*IF(B14="가정용",600,IF(B14="사무용",400,300))</f>
        <v>20100</v>
      </c>
      <c r="H14" s="16"/>
      <c r="I14" s="16">
        <f>IF(C14="자동납부",G14*12%,0)</f>
        <v>0</v>
      </c>
      <c r="J14" s="16">
        <f>IF(H14&gt;=0,G14+H14+H14*10%-I14,G14-I14)</f>
        <v>20100</v>
      </c>
    </row>
    <row r="15" spans="1:10" x14ac:dyDescent="0.3">
      <c r="A15" s="13" t="s">
        <v>34</v>
      </c>
      <c r="B15" s="13" t="str">
        <f>IF(MID(A15,4,1)="H","가정용",IF(MID(A15,4,1)="O","사무용","공장용"))</f>
        <v>공장용</v>
      </c>
      <c r="C15" s="13" t="s">
        <v>42</v>
      </c>
      <c r="D15" s="14">
        <v>43</v>
      </c>
      <c r="E15" s="14">
        <v>72</v>
      </c>
      <c r="F15" s="15">
        <f>E15-D15</f>
        <v>29</v>
      </c>
      <c r="G15" s="16">
        <f>F15*IF(B15="가정용",600,IF(B15="사무용",400,300))</f>
        <v>8700</v>
      </c>
      <c r="H15" s="16"/>
      <c r="I15" s="16">
        <f>IF(C15="자동납부",G15*12%,0)</f>
        <v>1044</v>
      </c>
      <c r="J15" s="16">
        <f>IF(H15&gt;=0,G15+H15+H15*10%-I15,G15-I15)</f>
        <v>7656</v>
      </c>
    </row>
    <row r="16" spans="1:10" x14ac:dyDescent="0.3">
      <c r="A16" s="13" t="s">
        <v>22</v>
      </c>
      <c r="B16" s="13" t="str">
        <f>IF(MID(A16,4,1)="H","가정용",IF(MID(A16,4,1)="O","사무용","공장용"))</f>
        <v>공장용</v>
      </c>
      <c r="C16" s="13" t="s">
        <v>41</v>
      </c>
      <c r="D16" s="14">
        <v>24</v>
      </c>
      <c r="E16" s="14">
        <v>32</v>
      </c>
      <c r="F16" s="15">
        <f>E16-D16</f>
        <v>8</v>
      </c>
      <c r="G16" s="16">
        <f>F16*IF(B16="가정용",600,IF(B16="사무용",400,300))</f>
        <v>2400</v>
      </c>
      <c r="H16" s="16"/>
      <c r="I16" s="16">
        <f>IF(C16="자동납부",G16*12%,0)</f>
        <v>0</v>
      </c>
      <c r="J16" s="16">
        <f>IF(H16&gt;=0,G16+H16+H16*10%-I16,G16-I16)</f>
        <v>2400</v>
      </c>
    </row>
    <row r="17" spans="1:10" x14ac:dyDescent="0.3">
      <c r="A17" s="13" t="s">
        <v>26</v>
      </c>
      <c r="B17" s="13" t="str">
        <f>IF(MID(A17,4,1)="H","가정용",IF(MID(A17,4,1)="O","사무용","공장용"))</f>
        <v>사무용</v>
      </c>
      <c r="C17" s="13" t="s">
        <v>38</v>
      </c>
      <c r="D17" s="14">
        <v>138</v>
      </c>
      <c r="E17" s="14">
        <v>350</v>
      </c>
      <c r="F17" s="15">
        <f>E17-D17</f>
        <v>212</v>
      </c>
      <c r="G17" s="16">
        <f>F17*IF(B17="가정용",600,IF(B17="사무용",400,300))</f>
        <v>84800</v>
      </c>
      <c r="H17" s="16">
        <v>34000</v>
      </c>
      <c r="I17" s="16">
        <f>IF(C17="자동납부",G17*12%,0)</f>
        <v>0</v>
      </c>
      <c r="J17" s="16">
        <f>IF(H17&gt;=0,G17+H17+H17*10%-I17,G17-I17)</f>
        <v>122200</v>
      </c>
    </row>
    <row r="18" spans="1:10" x14ac:dyDescent="0.3">
      <c r="A18" s="13" t="s">
        <v>20</v>
      </c>
      <c r="B18" s="13" t="str">
        <f>IF(MID(A18,4,1)="H","가정용",IF(MID(A18,4,1)="O","사무용","공장용"))</f>
        <v>사무용</v>
      </c>
      <c r="C18" s="13" t="s">
        <v>40</v>
      </c>
      <c r="D18" s="14">
        <v>24</v>
      </c>
      <c r="E18" s="14">
        <v>138</v>
      </c>
      <c r="F18" s="15">
        <f>E18-D18</f>
        <v>114</v>
      </c>
      <c r="G18" s="16">
        <f>F18*IF(B18="가정용",600,IF(B18="사무용",400,300))</f>
        <v>45600</v>
      </c>
      <c r="H18" s="16">
        <v>25000</v>
      </c>
      <c r="I18" s="16">
        <f>IF(C18="자동납부",G18*12%,0)</f>
        <v>5472</v>
      </c>
      <c r="J18" s="16">
        <f>IF(H18&gt;=0,G18+H18+H18*10%-I18,G18-I18)</f>
        <v>67628</v>
      </c>
    </row>
    <row r="19" spans="1:10" x14ac:dyDescent="0.3">
      <c r="A19" s="13" t="s">
        <v>31</v>
      </c>
      <c r="B19" s="13" t="str">
        <f>IF(MID(A19,4,1)="H","가정용",IF(MID(A19,4,1)="O","사무용","공장용"))</f>
        <v>사무용</v>
      </c>
      <c r="C19" s="13" t="s">
        <v>41</v>
      </c>
      <c r="D19" s="14">
        <v>38</v>
      </c>
      <c r="E19" s="14">
        <v>102</v>
      </c>
      <c r="F19" s="15">
        <f>E19-D19</f>
        <v>64</v>
      </c>
      <c r="G19" s="16">
        <f>F19*IF(B19="가정용",600,IF(B19="사무용",400,300))</f>
        <v>25600</v>
      </c>
      <c r="H19" s="16"/>
      <c r="I19" s="16">
        <f>IF(C19="자동납부",G19*12%,0)</f>
        <v>0</v>
      </c>
      <c r="J19" s="16">
        <f>IF(H19&gt;=0,G19+H19+H19*10%-I19,G19-I19)</f>
        <v>25600</v>
      </c>
    </row>
    <row r="20" spans="1:10" x14ac:dyDescent="0.3">
      <c r="A20" s="13" t="s">
        <v>36</v>
      </c>
      <c r="B20" s="13" t="str">
        <f>IF(MID(A20,4,1)="H","가정용",IF(MID(A20,4,1)="O","사무용","공장용"))</f>
        <v>사무용</v>
      </c>
      <c r="C20" s="13" t="s">
        <v>38</v>
      </c>
      <c r="D20" s="14">
        <v>135</v>
      </c>
      <c r="E20" s="14">
        <v>191</v>
      </c>
      <c r="F20" s="15">
        <f>E20-D20</f>
        <v>56</v>
      </c>
      <c r="G20" s="16">
        <f>F20*IF(B20="가정용",600,IF(B20="사무용",400,300))</f>
        <v>22400</v>
      </c>
      <c r="H20" s="16"/>
      <c r="I20" s="16">
        <f>IF(C20="자동납부",G20*12%,0)</f>
        <v>0</v>
      </c>
      <c r="J20" s="16">
        <f>IF(H20&gt;=0,G20+H20+H20*10%-I20,G20-I20)</f>
        <v>22400</v>
      </c>
    </row>
    <row r="21" spans="1:10" x14ac:dyDescent="0.3">
      <c r="A21" s="13" t="s">
        <v>19</v>
      </c>
      <c r="B21" s="13" t="str">
        <f>IF(MID(A21,4,1)="H","가정용",IF(MID(A21,4,1)="O","사무용","공장용"))</f>
        <v>사무용</v>
      </c>
      <c r="C21" s="13" t="s">
        <v>39</v>
      </c>
      <c r="D21" s="14">
        <v>55</v>
      </c>
      <c r="E21" s="14">
        <v>94</v>
      </c>
      <c r="F21" s="15">
        <f>E21-D21</f>
        <v>39</v>
      </c>
      <c r="G21" s="16">
        <f>F21*IF(B21="가정용",600,IF(B21="사무용",400,300))</f>
        <v>15600</v>
      </c>
      <c r="H21" s="16"/>
      <c r="I21" s="16">
        <f>IF(C21="자동납부",G21*12%,0)</f>
        <v>0</v>
      </c>
      <c r="J21" s="16">
        <f>IF(H21&gt;=0,G21+H21+H21*10%-I21,G21-I21)</f>
        <v>15600</v>
      </c>
    </row>
    <row r="22" spans="1:10" x14ac:dyDescent="0.3">
      <c r="A22" s="13" t="s">
        <v>25</v>
      </c>
      <c r="B22" s="13" t="str">
        <f>IF(MID(A22,4,1)="H","가정용",IF(MID(A22,4,1)="O","사무용","공장용"))</f>
        <v>사무용</v>
      </c>
      <c r="C22" s="13" t="s">
        <v>39</v>
      </c>
      <c r="D22" s="14">
        <v>45</v>
      </c>
      <c r="E22" s="14">
        <v>68</v>
      </c>
      <c r="F22" s="15">
        <f>E22-D22</f>
        <v>23</v>
      </c>
      <c r="G22" s="16">
        <f>F22*IF(B22="가정용",600,IF(B22="사무용",400,300))</f>
        <v>9200</v>
      </c>
      <c r="H22" s="16"/>
      <c r="I22" s="16">
        <f>IF(C22="자동납부",G22*12%,0)</f>
        <v>0</v>
      </c>
      <c r="J22" s="16">
        <f>IF(H22&gt;=0,G22+H22+H22*10%-I22,G22-I22)</f>
        <v>9200</v>
      </c>
    </row>
    <row r="23" spans="1:10" x14ac:dyDescent="0.3">
      <c r="A23" s="17" t="s">
        <v>30</v>
      </c>
      <c r="B23" s="17" t="str">
        <f>IF(MID(A23,4,1)="H","가정용",IF(MID(A23,4,1)="O","사무용","공장용"))</f>
        <v>사무용</v>
      </c>
      <c r="C23" s="17" t="s">
        <v>39</v>
      </c>
      <c r="D23" s="18">
        <v>96</v>
      </c>
      <c r="E23" s="18">
        <v>117</v>
      </c>
      <c r="F23" s="19">
        <f>E23-D23</f>
        <v>21</v>
      </c>
      <c r="G23" s="20">
        <f>F23*IF(B23="가정용",600,IF(B23="사무용",400,300))</f>
        <v>8400</v>
      </c>
      <c r="H23" s="20"/>
      <c r="I23" s="20">
        <f>IF(C23="자동납부",G23*12%,0)</f>
        <v>0</v>
      </c>
      <c r="J23" s="20">
        <f>IF(H23&gt;=0,G23+H23+H23*10%-I23,G23-I23)</f>
        <v>8400</v>
      </c>
    </row>
    <row r="24" spans="1:10" x14ac:dyDescent="0.3">
      <c r="A24" s="2" t="s">
        <v>10</v>
      </c>
      <c r="B24" s="2"/>
      <c r="C24" s="8" t="s">
        <v>11</v>
      </c>
      <c r="D24" s="1"/>
      <c r="E24" s="1"/>
      <c r="F24" s="7">
        <f>SUMIF($B$4:$B$23,$C24,F$4:F$23)</f>
        <v>326</v>
      </c>
      <c r="G24" s="6">
        <f t="shared" ref="G24:J24" si="0">SUMIF($B$4:$B$23,$C24,G$4:G$23)</f>
        <v>195600</v>
      </c>
      <c r="H24" s="6">
        <f t="shared" si="0"/>
        <v>32050</v>
      </c>
      <c r="I24" s="6">
        <f t="shared" si="0"/>
        <v>14760</v>
      </c>
      <c r="J24" s="6">
        <f t="shared" si="0"/>
        <v>216095</v>
      </c>
    </row>
    <row r="25" spans="1:10" x14ac:dyDescent="0.3">
      <c r="A25" s="2"/>
      <c r="B25" s="2"/>
      <c r="C25" s="8" t="s">
        <v>12</v>
      </c>
      <c r="D25" s="1"/>
      <c r="E25" s="1"/>
      <c r="F25" s="7">
        <f t="shared" ref="F25:J26" si="1">SUMIF($B$4:$B$23,$C25,F$4:F$23)</f>
        <v>529</v>
      </c>
      <c r="G25" s="6">
        <f t="shared" si="1"/>
        <v>211600</v>
      </c>
      <c r="H25" s="6">
        <f t="shared" si="1"/>
        <v>59000</v>
      </c>
      <c r="I25" s="6">
        <f t="shared" si="1"/>
        <v>5472</v>
      </c>
      <c r="J25" s="6">
        <f t="shared" si="1"/>
        <v>271028</v>
      </c>
    </row>
    <row r="26" spans="1:10" x14ac:dyDescent="0.3">
      <c r="A26" s="2"/>
      <c r="B26" s="2"/>
      <c r="C26" s="8" t="s">
        <v>13</v>
      </c>
      <c r="D26" s="1"/>
      <c r="E26" s="1"/>
      <c r="F26" s="7">
        <f t="shared" si="1"/>
        <v>505</v>
      </c>
      <c r="G26" s="6">
        <f t="shared" si="1"/>
        <v>151500</v>
      </c>
      <c r="H26" s="6">
        <f t="shared" si="1"/>
        <v>19500</v>
      </c>
      <c r="I26" s="6">
        <f t="shared" si="1"/>
        <v>6876</v>
      </c>
      <c r="J26" s="6">
        <f t="shared" si="1"/>
        <v>166074</v>
      </c>
    </row>
    <row r="27" spans="1:10" x14ac:dyDescent="0.3">
      <c r="A27" s="2" t="s">
        <v>14</v>
      </c>
      <c r="B27" s="2"/>
      <c r="C27" s="2"/>
      <c r="D27" s="1"/>
      <c r="E27" s="1"/>
      <c r="F27" s="7">
        <f>SUMIFS(F4:F23,$F$4:$F$23,"&gt;=50",$F$4:$F$23,"&lt;100")</f>
        <v>303</v>
      </c>
      <c r="G27" s="6">
        <f t="shared" ref="G27:J27" si="2">SUMIFS(G4:G23,$F$4:$F$23,"&gt;=50",$F$4:$F$23,"&lt;100")</f>
        <v>137700</v>
      </c>
      <c r="H27" s="6">
        <f t="shared" si="2"/>
        <v>0</v>
      </c>
      <c r="I27" s="6">
        <f t="shared" si="2"/>
        <v>4680</v>
      </c>
      <c r="J27" s="6">
        <f t="shared" si="2"/>
        <v>133020</v>
      </c>
    </row>
    <row r="28" spans="1:10" x14ac:dyDescent="0.3">
      <c r="A28" s="2" t="s">
        <v>15</v>
      </c>
      <c r="B28" s="2"/>
      <c r="C28" s="2"/>
      <c r="D28" s="2"/>
      <c r="E28" s="2"/>
      <c r="F28" s="2"/>
      <c r="G28" s="2"/>
      <c r="H28" s="2"/>
      <c r="I28" s="2"/>
      <c r="J28" s="6">
        <f>SUMPRODUCT((B4:B23="가정용")*((C4:C23="자동납부")+(C4:C23="인터넷")),J4:J23)</f>
        <v>168695</v>
      </c>
    </row>
    <row r="29" spans="1:10" x14ac:dyDescent="0.3">
      <c r="A29" s="3" t="s">
        <v>45</v>
      </c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3">
      <c r="A30" s="3" t="s">
        <v>46</v>
      </c>
      <c r="B30" s="2"/>
      <c r="C30" s="2"/>
      <c r="D30" s="2"/>
      <c r="E30" s="2"/>
      <c r="F30" s="2"/>
      <c r="G30" s="2"/>
      <c r="H30" s="2"/>
      <c r="I30" s="2"/>
      <c r="J30" s="2"/>
    </row>
  </sheetData>
  <sortState ref="A4:J23">
    <sortCondition ref="B4:B23"/>
    <sortCondition descending="1" ref="J4:J23"/>
  </sortState>
  <mergeCells count="6">
    <mergeCell ref="A30:J30"/>
    <mergeCell ref="A29:J29"/>
    <mergeCell ref="A28:I28"/>
    <mergeCell ref="A27:C27"/>
    <mergeCell ref="A24:B26"/>
    <mergeCell ref="A1:J1"/>
  </mergeCells>
  <phoneticPr fontId="2" type="noConversion"/>
  <printOptions horizontalCentered="1" verticalCentered="1"/>
  <pageMargins left="0.70866141732283472" right="0.70866141732283472" top="2.3622047244094491" bottom="0.74803149606299213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2020-07-23T07:09:59Z</cp:lastPrinted>
  <dcterms:created xsi:type="dcterms:W3CDTF">2020-07-23T06:42:46Z</dcterms:created>
  <dcterms:modified xsi:type="dcterms:W3CDTF">2020-07-23T07:17:41Z</dcterms:modified>
</cp:coreProperties>
</file>