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Q\길벗ITQ마스터1\길벗ITQ엑셀\기출\"/>
    </mc:Choice>
  </mc:AlternateContent>
  <bookViews>
    <workbookView xWindow="0" yWindow="0" windowWidth="14370" windowHeight="7470" activeTab="2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연식">제1작업!$F$5:$F$12</definedName>
  </definedNames>
  <calcPr calcId="152511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E13" i="1" l="1"/>
  <c r="I6" i="1" l="1"/>
  <c r="I7" i="1"/>
  <c r="I8" i="1"/>
  <c r="I9" i="1"/>
  <c r="I10" i="1"/>
  <c r="I11" i="1"/>
  <c r="I12" i="1"/>
  <c r="I5" i="1"/>
  <c r="J14" i="1" l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<sst xmlns="http://schemas.openxmlformats.org/spreadsheetml/2006/main" count="140" uniqueCount="58">
  <si>
    <t>판매번호</t>
    <phoneticPr fontId="2" type="noConversion"/>
  </si>
  <si>
    <t>모델명</t>
    <phoneticPr fontId="2" type="noConversion"/>
  </si>
  <si>
    <t>차종</t>
  </si>
  <si>
    <t>차종</t>
    <phoneticPr fontId="2" type="noConversion"/>
  </si>
  <si>
    <t>제조사</t>
    <phoneticPr fontId="2" type="noConversion"/>
  </si>
  <si>
    <t>연식</t>
  </si>
  <si>
    <t>연식</t>
    <phoneticPr fontId="2" type="noConversion"/>
  </si>
  <si>
    <t>가격</t>
    <phoneticPr fontId="2" type="noConversion"/>
  </si>
  <si>
    <t>주행거리
(km)</t>
    <phoneticPr fontId="2" type="noConversion"/>
  </si>
  <si>
    <t>연료</t>
    <phoneticPr fontId="2" type="noConversion"/>
  </si>
  <si>
    <t>최신모델순위</t>
    <phoneticPr fontId="2" type="noConversion"/>
  </si>
  <si>
    <t>S2-01</t>
    <phoneticPr fontId="2" type="noConversion"/>
  </si>
  <si>
    <t>R3-01</t>
    <phoneticPr fontId="2" type="noConversion"/>
  </si>
  <si>
    <t>S3-02</t>
    <phoneticPr fontId="2" type="noConversion"/>
  </si>
  <si>
    <t>M1-01</t>
    <phoneticPr fontId="2" type="noConversion"/>
  </si>
  <si>
    <t>M2-02</t>
    <phoneticPr fontId="2" type="noConversion"/>
  </si>
  <si>
    <t>S2-03</t>
    <phoneticPr fontId="2" type="noConversion"/>
  </si>
  <si>
    <t>R1-02</t>
    <phoneticPr fontId="2" type="noConversion"/>
  </si>
  <si>
    <t>R3-03</t>
    <phoneticPr fontId="2" type="noConversion"/>
  </si>
  <si>
    <t>로이제</t>
  </si>
  <si>
    <t>로이제</t>
    <phoneticPr fontId="2" type="noConversion"/>
  </si>
  <si>
    <t>스포티어</t>
    <phoneticPr fontId="2" type="noConversion"/>
  </si>
  <si>
    <t>뉴SS5</t>
    <phoneticPr fontId="2" type="noConversion"/>
  </si>
  <si>
    <t>그랜드스타</t>
    <phoneticPr fontId="2" type="noConversion"/>
  </si>
  <si>
    <t>그레이션</t>
    <phoneticPr fontId="2" type="noConversion"/>
  </si>
  <si>
    <t>카리오</t>
    <phoneticPr fontId="2" type="noConversion"/>
  </si>
  <si>
    <t>투렌스</t>
    <phoneticPr fontId="2" type="noConversion"/>
  </si>
  <si>
    <t>뉴카이란</t>
    <phoneticPr fontId="2" type="noConversion"/>
  </si>
  <si>
    <t>승용</t>
  </si>
  <si>
    <t>승용</t>
    <phoneticPr fontId="2" type="noConversion"/>
  </si>
  <si>
    <t>RV</t>
  </si>
  <si>
    <t>RV</t>
    <phoneticPr fontId="2" type="noConversion"/>
  </si>
  <si>
    <t>승용</t>
    <phoneticPr fontId="2" type="noConversion"/>
  </si>
  <si>
    <t>승합</t>
  </si>
  <si>
    <t>승합</t>
    <phoneticPr fontId="2" type="noConversion"/>
  </si>
  <si>
    <t>승용</t>
    <phoneticPr fontId="2" type="noConversion"/>
  </si>
  <si>
    <t>RV</t>
    <phoneticPr fontId="2" type="noConversion"/>
  </si>
  <si>
    <t>세기</t>
    <phoneticPr fontId="2" type="noConversion"/>
  </si>
  <si>
    <t>대성</t>
    <phoneticPr fontId="2" type="noConversion"/>
  </si>
  <si>
    <t>BMA</t>
    <phoneticPr fontId="2" type="noConversion"/>
  </si>
  <si>
    <t>세기</t>
    <phoneticPr fontId="2" type="noConversion"/>
  </si>
  <si>
    <t>대성</t>
    <phoneticPr fontId="2" type="noConversion"/>
  </si>
  <si>
    <t>BMA</t>
    <phoneticPr fontId="2" type="noConversion"/>
  </si>
  <si>
    <t>주행거리(km) 50,000 미만의 모델 수</t>
    <phoneticPr fontId="2" type="noConversion"/>
  </si>
  <si>
    <t>스포티어 사용기간(개월)</t>
    <phoneticPr fontId="2" type="noConversion"/>
  </si>
  <si>
    <t>가장 저렴한 모델</t>
    <phoneticPr fontId="2" type="noConversion"/>
  </si>
  <si>
    <t>가격</t>
    <phoneticPr fontId="2" type="noConversion"/>
  </si>
  <si>
    <t>&lt;&gt;승합</t>
    <phoneticPr fontId="2" type="noConversion"/>
  </si>
  <si>
    <t>&gt;=2006-01-01</t>
    <phoneticPr fontId="2" type="noConversion"/>
  </si>
  <si>
    <t>총합계</t>
  </si>
  <si>
    <t>개수 : 모델명</t>
  </si>
  <si>
    <t>평균 : 가격</t>
  </si>
  <si>
    <t>2004년</t>
  </si>
  <si>
    <t>2005년</t>
  </si>
  <si>
    <t>2006년</t>
  </si>
  <si>
    <t>2007년</t>
  </si>
  <si>
    <t>2008년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</si>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</sst>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yyyy/mm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43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1" formatCode="0"/>
    </dxf>
    <dxf>
      <numFmt numFmtId="33" formatCode="_-* #,##0_-;\-* #,##0_-;_-* &quot;-&quot;_-;_-@_-"/>
    </dxf>
    <dxf>
      <numFmt numFmtId="1" formatCode="0"/>
    </dxf>
    <dxf>
      <numFmt numFmtId="33" formatCode="_-* #,##0_-;\-* #,##0_-;_-* &quot;-&quot;_-;_-@_-"/>
    </dxf>
    <dxf>
      <numFmt numFmtId="33" formatCode="_-* #,##0_-;\-* #,##0_-;_-* &quot;-&quot;_-;_-@_-"/>
    </dxf>
    <dxf>
      <numFmt numFmtId="183" formatCode="0.0"/>
    </dxf>
    <dxf>
      <numFmt numFmtId="2" formatCode="0.00"/>
    </dxf>
    <dxf>
      <numFmt numFmtId="183" formatCode="0.0"/>
    </dxf>
    <dxf>
      <numFmt numFmtId="2" formatCode="0.00"/>
    </dxf>
    <dxf>
      <numFmt numFmtId="182" formatCode="0.000"/>
    </dxf>
    <dxf>
      <numFmt numFmtId="181" formatCode="0.0000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7" formatCode="yyyy/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152401</xdr:rowOff>
    </xdr:from>
    <xdr:to>
      <xdr:col>6</xdr:col>
      <xdr:colOff>428625</xdr:colOff>
      <xdr:row>2</xdr:row>
      <xdr:rowOff>104775</xdr:rowOff>
    </xdr:to>
    <xdr:sp macro="" textlink="">
      <xdr:nvSpPr>
        <xdr:cNvPr id="2" name="모서리가 둥근 직사각형 1"/>
        <xdr:cNvSpPr/>
      </xdr:nvSpPr>
      <xdr:spPr>
        <a:xfrm>
          <a:off x="123825" y="152401"/>
          <a:ext cx="3857625" cy="676274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중고차 판매정보 관리</a:t>
          </a:r>
        </a:p>
      </xdr:txBody>
    </xdr:sp>
    <xdr:clientData/>
  </xdr:twoCellAnchor>
  <xdr:twoCellAnchor editAs="oneCell">
    <xdr:from>
      <xdr:col>7</xdr:col>
      <xdr:colOff>171450</xdr:colOff>
      <xdr:row>0</xdr:row>
      <xdr:rowOff>95250</xdr:rowOff>
    </xdr:from>
    <xdr:to>
      <xdr:col>9</xdr:col>
      <xdr:colOff>886946</xdr:colOff>
      <xdr:row>2</xdr:row>
      <xdr:rowOff>85725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95250"/>
          <a:ext cx="213472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강정미" refreshedDate="43983.690693634257" createdVersion="5" refreshedVersion="5" minRefreshableVersion="3" recordCount="8">
  <cacheSource type="worksheet">
    <worksheetSource ref="B4:J12" sheet="제1작업"/>
  </cacheSource>
  <cacheFields count="9">
    <cacheField name="판매번호" numFmtId="0">
      <sharedItems/>
    </cacheField>
    <cacheField name="모델명" numFmtId="0">
      <sharedItems/>
    </cacheField>
    <cacheField name="차종" numFmtId="0">
      <sharedItems count="3">
        <s v="승용"/>
        <s v="RV"/>
        <s v="승합"/>
      </sharedItems>
    </cacheField>
    <cacheField name="제조사" numFmtId="0">
      <sharedItems/>
    </cacheField>
    <cacheField name="연식" numFmtId="177">
      <sharedItems containsSemiMixedTypes="0" containsNonDate="0" containsDate="1" containsString="0" minDate="2004-09-01T00:00:00" maxDate="2008-07-02T00:00:00" count="8">
        <d v="2005-04-01T00:00:00"/>
        <d v="2006-02-01T00:00:00"/>
        <d v="2004-09-01T00:00:00"/>
        <d v="2008-07-01T00:00:00"/>
        <d v="2004-11-01T00:00:00"/>
        <d v="2006-05-01T00:00:00"/>
        <d v="2005-08-01T00:00:00"/>
        <d v="2007-10-01T00:00:00"/>
      </sharedItems>
      <fieldGroup base="4">
        <rangePr groupBy="years" startDate="2004-09-01T00:00:00" endDate="2008-07-02T00:00:00"/>
        <groupItems count="7">
          <s v="&lt;2004-09-01"/>
          <s v="2004년"/>
          <s v="2005년"/>
          <s v="2006년"/>
          <s v="2007년"/>
          <s v="2008년"/>
          <s v="&gt;2008-07-02"/>
        </groupItems>
      </fieldGroup>
    </cacheField>
    <cacheField name="가격" numFmtId="41">
      <sharedItems containsSemiMixedTypes="0" containsString="0" containsNumber="1" containsInteger="1" minValue="4320000" maxValue="12570000"/>
    </cacheField>
    <cacheField name="주행거리_x000a_(km)" numFmtId="0">
      <sharedItems containsSemiMixedTypes="0" containsString="0" containsNumber="1" containsInteger="1" minValue="33240" maxValue="118950"/>
    </cacheField>
    <cacheField name="연료" numFmtId="0">
      <sharedItems/>
    </cacheField>
    <cacheField name="최신모델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S2-01"/>
    <s v="로이제"/>
    <x v="0"/>
    <s v="세기"/>
    <x v="0"/>
    <n v="5850000"/>
    <n v="53200"/>
    <s v="휘발유"/>
    <n v="6"/>
  </r>
  <r>
    <s v="R3-01"/>
    <s v="스포티어"/>
    <x v="1"/>
    <s v="대성"/>
    <x v="1"/>
    <n v="6670000"/>
    <n v="89560"/>
    <s v="LPG"/>
    <n v="4"/>
  </r>
  <r>
    <s v="S3-02"/>
    <s v="뉴SS5"/>
    <x v="0"/>
    <s v="BMA"/>
    <x v="2"/>
    <n v="4320000"/>
    <n v="102300"/>
    <s v="LPG"/>
    <n v="8"/>
  </r>
  <r>
    <s v="M1-01"/>
    <s v="그랜드스타"/>
    <x v="2"/>
    <s v="대성"/>
    <x v="3"/>
    <n v="10750000"/>
    <n v="33240"/>
    <s v="경유"/>
    <n v="1"/>
  </r>
  <r>
    <s v="M2-02"/>
    <s v="그레이션"/>
    <x v="2"/>
    <s v="세기"/>
    <x v="4"/>
    <n v="5980000"/>
    <n v="57860"/>
    <s v="휘발유"/>
    <n v="7"/>
  </r>
  <r>
    <s v="S2-03"/>
    <s v="카리오"/>
    <x v="0"/>
    <s v="대성"/>
    <x v="5"/>
    <n v="7070000"/>
    <n v="78650"/>
    <s v="휘발유"/>
    <n v="3"/>
  </r>
  <r>
    <s v="R1-02"/>
    <s v="투렌스"/>
    <x v="1"/>
    <s v="세기"/>
    <x v="6"/>
    <n v="10300000"/>
    <n v="118950"/>
    <s v="경유"/>
    <n v="5"/>
  </r>
  <r>
    <s v="R3-03"/>
    <s v="뉴카이란"/>
    <x v="1"/>
    <s v="BMA"/>
    <x v="7"/>
    <n v="12570000"/>
    <n v="47630"/>
    <s v="LPG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2" applyNumberFormats="0" applyBorderFormats="0" applyFontFormats="0" applyPatternFormats="0" applyAlignmentFormats="0" applyWidthHeightFormats="1" dataCaption="값" missingCaption="**" updatedVersion="5" minRefreshableVersion="3" useAutoFormatting="1" colGrandTotals="0" itemPrintTitles="1" mergeItem="1" createdVersion="5" indent="0" outline="1" outlineData="1" multipleFieldFilters="0" rowHeaderCaption="연식" colHeaderCaption="차종">
  <location ref="B2:H10" firstHeaderRow="1" firstDataRow="3" firstDataCol="1"/>
  <pivotFields count="9">
    <pivotField showAll="0"/>
    <pivotField dataField="1" showAll="0"/>
    <pivotField axis="axisCol" showAll="0">
      <items count="4">
        <item x="1"/>
        <item x="0"/>
        <item x="2"/>
        <item t="default"/>
      </items>
    </pivotField>
    <pivotField showAll="0"/>
    <pivotField axis="axisRow" numFmtId="177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41" showAll="0"/>
    <pivotField showAll="0"/>
    <pivotField showAll="0"/>
    <pivotField showAll="0"/>
  </pivotFields>
  <rowFields count="1">
    <field x="4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모델명" fld="1" subtotal="count" baseField="0" baseItem="0"/>
    <dataField name="평균 : 가격" fld="5" subtotal="average" baseField="0" baseItem="0"/>
  </dataFields>
  <formats count="16">
    <format dxfId="26">
      <pivotArea field="4" grandCol="1" collapsedLevelsAreSubtotals="1" axis="axisRow" fieldPosition="0">
        <references count="2">
          <reference field="4294967294" count="1" selected="0">
            <x v="1"/>
          </reference>
          <reference field="4" count="0"/>
        </references>
      </pivotArea>
    </format>
    <format dxfId="16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2"/>
          </reference>
        </references>
      </pivotArea>
    </format>
    <format dxfId="15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13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4" count="3">
            <x v="2"/>
            <x v="3"/>
            <x v="4"/>
          </reference>
        </references>
      </pivotArea>
    </format>
    <format dxfId="1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4" count="1">
            <x v="1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4" count="1">
            <x v="5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>
            <x v="1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>
            <x v="5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4" count="1">
            <x v="1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>
            <x v="4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>
            <x v="5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4" count="1">
            <x v="5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3">
            <x v="2"/>
            <x v="3"/>
            <x v="4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4" count="3"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7:H20" totalsRowShown="0" headerRowDxfId="31" dataDxfId="32" headerRowBorderDxfId="41" tableBorderDxfId="42" totalsRowBorderDxfId="40">
  <autoFilter ref="B17:H20"/>
  <tableColumns count="7">
    <tableColumn id="1" name="판매번호" dataDxfId="39"/>
    <tableColumn id="2" name="모델명" dataDxfId="38"/>
    <tableColumn id="3" name="차종" dataDxfId="37"/>
    <tableColumn id="4" name="제조사" dataDxfId="36"/>
    <tableColumn id="5" name="연식" dataDxfId="35"/>
    <tableColumn id="6" name="가격" dataDxfId="34" dataCellStyle="쉼표 [0]"/>
    <tableColumn id="7" name="주행거리_x000a_(km)" dataDxfId="3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B4" sqref="B4:J12"/>
    </sheetView>
  </sheetViews>
  <sheetFormatPr defaultRowHeight="16.5" x14ac:dyDescent="0.3"/>
  <cols>
    <col min="1" max="1" width="1.625" customWidth="1"/>
    <col min="2" max="2" width="10.125" customWidth="1"/>
    <col min="3" max="3" width="11.125" customWidth="1"/>
    <col min="4" max="4" width="9.625" customWidth="1"/>
    <col min="5" max="5" width="9.75" customWidth="1"/>
    <col min="6" max="6" width="11.625" bestFit="1" customWidth="1"/>
    <col min="7" max="7" width="13.375" customWidth="1"/>
    <col min="8" max="8" width="9.625" customWidth="1"/>
    <col min="10" max="10" width="11.75" customWidth="1"/>
    <col min="14" max="14" width="4.625" customWidth="1"/>
  </cols>
  <sheetData>
    <row r="1" spans="2:10" ht="26.25" customHeight="1" x14ac:dyDescent="0.3"/>
    <row r="2" spans="2:10" ht="30.75" customHeight="1" x14ac:dyDescent="0.3"/>
    <row r="3" spans="2:10" ht="17.25" thickBot="1" x14ac:dyDescent="0.35"/>
    <row r="4" spans="2:10" ht="27" x14ac:dyDescent="0.3">
      <c r="B4" s="17" t="s">
        <v>0</v>
      </c>
      <c r="C4" s="18" t="s">
        <v>1</v>
      </c>
      <c r="D4" s="18" t="s">
        <v>3</v>
      </c>
      <c r="E4" s="18" t="s">
        <v>4</v>
      </c>
      <c r="F4" s="18" t="s">
        <v>6</v>
      </c>
      <c r="G4" s="18" t="s">
        <v>7</v>
      </c>
      <c r="H4" s="19" t="s">
        <v>8</v>
      </c>
      <c r="I4" s="18" t="s">
        <v>9</v>
      </c>
      <c r="J4" s="20" t="s">
        <v>10</v>
      </c>
    </row>
    <row r="5" spans="2:10" x14ac:dyDescent="0.3">
      <c r="B5" s="2" t="s">
        <v>11</v>
      </c>
      <c r="C5" s="3" t="s">
        <v>20</v>
      </c>
      <c r="D5" s="3" t="s">
        <v>29</v>
      </c>
      <c r="E5" s="3" t="s">
        <v>37</v>
      </c>
      <c r="F5" s="22">
        <v>38443</v>
      </c>
      <c r="G5" s="36">
        <v>5850000</v>
      </c>
      <c r="H5" s="3">
        <v>53200</v>
      </c>
      <c r="I5" s="3" t="str">
        <f>CHOOSE(MID(B5,2,1),"경유","휘발유","LPG")</f>
        <v>휘발유</v>
      </c>
      <c r="J5" s="24">
        <f>RANK(F5,연식)</f>
        <v>6</v>
      </c>
    </row>
    <row r="6" spans="2:10" x14ac:dyDescent="0.3">
      <c r="B6" s="2" t="s">
        <v>12</v>
      </c>
      <c r="C6" s="3" t="s">
        <v>21</v>
      </c>
      <c r="D6" s="3" t="s">
        <v>31</v>
      </c>
      <c r="E6" s="3" t="s">
        <v>38</v>
      </c>
      <c r="F6" s="22">
        <v>38749</v>
      </c>
      <c r="G6" s="36">
        <v>6670000</v>
      </c>
      <c r="H6" s="3">
        <v>89560</v>
      </c>
      <c r="I6" s="3" t="str">
        <f t="shared" ref="I6:I12" si="0">CHOOSE(MID(B6,2,1),"경유","휘발유","LPG")</f>
        <v>LPG</v>
      </c>
      <c r="J6" s="24">
        <f>RANK(F6,연식)</f>
        <v>4</v>
      </c>
    </row>
    <row r="7" spans="2:10" x14ac:dyDescent="0.3">
      <c r="B7" s="2" t="s">
        <v>13</v>
      </c>
      <c r="C7" s="3" t="s">
        <v>22</v>
      </c>
      <c r="D7" s="3" t="s">
        <v>32</v>
      </c>
      <c r="E7" s="3" t="s">
        <v>39</v>
      </c>
      <c r="F7" s="22">
        <v>38231</v>
      </c>
      <c r="G7" s="36">
        <v>4320000</v>
      </c>
      <c r="H7" s="3">
        <v>102300</v>
      </c>
      <c r="I7" s="3" t="str">
        <f t="shared" si="0"/>
        <v>LPG</v>
      </c>
      <c r="J7" s="24">
        <f>RANK(F7,연식)</f>
        <v>8</v>
      </c>
    </row>
    <row r="8" spans="2:10" x14ac:dyDescent="0.3">
      <c r="B8" s="2" t="s">
        <v>14</v>
      </c>
      <c r="C8" s="3" t="s">
        <v>23</v>
      </c>
      <c r="D8" s="3" t="s">
        <v>34</v>
      </c>
      <c r="E8" s="3" t="s">
        <v>38</v>
      </c>
      <c r="F8" s="22">
        <v>39630</v>
      </c>
      <c r="G8" s="36">
        <v>10750000</v>
      </c>
      <c r="H8" s="3">
        <v>33240</v>
      </c>
      <c r="I8" s="3" t="str">
        <f t="shared" si="0"/>
        <v>경유</v>
      </c>
      <c r="J8" s="24">
        <f>RANK(F8,연식)</f>
        <v>1</v>
      </c>
    </row>
    <row r="9" spans="2:10" x14ac:dyDescent="0.3">
      <c r="B9" s="2" t="s">
        <v>15</v>
      </c>
      <c r="C9" s="3" t="s">
        <v>24</v>
      </c>
      <c r="D9" s="3" t="s">
        <v>34</v>
      </c>
      <c r="E9" s="3" t="s">
        <v>40</v>
      </c>
      <c r="F9" s="22">
        <v>38292</v>
      </c>
      <c r="G9" s="36">
        <v>5980000</v>
      </c>
      <c r="H9" s="3">
        <v>57860</v>
      </c>
      <c r="I9" s="3" t="str">
        <f t="shared" si="0"/>
        <v>휘발유</v>
      </c>
      <c r="J9" s="24">
        <f>RANK(F9,연식)</f>
        <v>7</v>
      </c>
    </row>
    <row r="10" spans="2:10" x14ac:dyDescent="0.3">
      <c r="B10" s="2" t="s">
        <v>16</v>
      </c>
      <c r="C10" s="3" t="s">
        <v>25</v>
      </c>
      <c r="D10" s="3" t="s">
        <v>35</v>
      </c>
      <c r="E10" s="3" t="s">
        <v>41</v>
      </c>
      <c r="F10" s="22">
        <v>38838</v>
      </c>
      <c r="G10" s="36">
        <v>7070000</v>
      </c>
      <c r="H10" s="3">
        <v>78650</v>
      </c>
      <c r="I10" s="3" t="str">
        <f t="shared" si="0"/>
        <v>휘발유</v>
      </c>
      <c r="J10" s="24">
        <f>RANK(F10,연식)</f>
        <v>3</v>
      </c>
    </row>
    <row r="11" spans="2:10" x14ac:dyDescent="0.3">
      <c r="B11" s="2" t="s">
        <v>17</v>
      </c>
      <c r="C11" s="3" t="s">
        <v>26</v>
      </c>
      <c r="D11" s="3" t="s">
        <v>31</v>
      </c>
      <c r="E11" s="3" t="s">
        <v>37</v>
      </c>
      <c r="F11" s="22">
        <v>38565</v>
      </c>
      <c r="G11" s="36">
        <v>10300000</v>
      </c>
      <c r="H11" s="3">
        <v>118950</v>
      </c>
      <c r="I11" s="3" t="str">
        <f t="shared" si="0"/>
        <v>경유</v>
      </c>
      <c r="J11" s="24">
        <f>RANK(F11,연식)</f>
        <v>5</v>
      </c>
    </row>
    <row r="12" spans="2:10" ht="17.25" thickBot="1" x14ac:dyDescent="0.35">
      <c r="B12" s="4" t="s">
        <v>18</v>
      </c>
      <c r="C12" s="5" t="s">
        <v>27</v>
      </c>
      <c r="D12" s="5" t="s">
        <v>36</v>
      </c>
      <c r="E12" s="5" t="s">
        <v>42</v>
      </c>
      <c r="F12" s="23">
        <v>39356</v>
      </c>
      <c r="G12" s="37">
        <v>12570000</v>
      </c>
      <c r="H12" s="5">
        <v>47630</v>
      </c>
      <c r="I12" s="3" t="str">
        <f t="shared" si="0"/>
        <v>LPG</v>
      </c>
      <c r="J12" s="24">
        <f>RANK(F12,연식)</f>
        <v>2</v>
      </c>
    </row>
    <row r="13" spans="2:10" x14ac:dyDescent="0.3">
      <c r="B13" s="6" t="s">
        <v>43</v>
      </c>
      <c r="C13" s="7"/>
      <c r="D13" s="8"/>
      <c r="E13" s="1" t="str">
        <f>COUNTIF(H5:H12,"&lt;50000")&amp;"건"</f>
        <v>2건</v>
      </c>
      <c r="F13" s="9"/>
      <c r="G13" s="10" t="s">
        <v>45</v>
      </c>
      <c r="H13" s="8"/>
      <c r="I13" s="18" t="s">
        <v>1</v>
      </c>
      <c r="J13" s="20" t="s">
        <v>46</v>
      </c>
    </row>
    <row r="14" spans="2:10" ht="17.25" thickBot="1" x14ac:dyDescent="0.35">
      <c r="B14" s="11" t="s">
        <v>44</v>
      </c>
      <c r="C14" s="12"/>
      <c r="D14" s="13"/>
      <c r="E14" s="21">
        <f>(2013-YEAR(F6))*12+(11-MONTH(F6))</f>
        <v>93</v>
      </c>
      <c r="F14" s="14"/>
      <c r="G14" s="15" t="str">
        <f>INDEX(B5:J12,MATCH(MIN(G5:G12),G5:G12,0),2)</f>
        <v>뉴SS5</v>
      </c>
      <c r="H14" s="13"/>
      <c r="I14" s="21" t="s">
        <v>19</v>
      </c>
      <c r="J14" s="16">
        <f>VLOOKUP(I14,C5:J12,5,FALSE)</f>
        <v>5850000</v>
      </c>
    </row>
  </sheetData>
  <mergeCells count="5">
    <mergeCell ref="B13:D13"/>
    <mergeCell ref="B14:D14"/>
    <mergeCell ref="G13:H13"/>
    <mergeCell ref="G14:H14"/>
    <mergeCell ref="F13:F14"/>
  </mergeCells>
  <phoneticPr fontId="2" type="noConversion"/>
  <conditionalFormatting sqref="H5:H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{24F8B78B-7D07-4474-800A-9012B4656A9D}</x14:id>
        </ext>
      </extLst>
    </cfRule>
  </conditionalFormatting>
  <dataValidations count="1">
    <dataValidation type="list" allowBlank="1" showInputMessage="1" showErrorMessage="1" sqref="I14">
      <formula1>$C$5:$C$12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F8B78B-7D07-4474-800A-9012B4656A9D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L11" sqref="L11"/>
    </sheetView>
  </sheetViews>
  <sheetFormatPr defaultRowHeight="16.5" x14ac:dyDescent="0.3"/>
  <cols>
    <col min="1" max="1" width="1.625" customWidth="1"/>
    <col min="2" max="2" width="10.125" customWidth="1"/>
    <col min="3" max="3" width="11.125" customWidth="1"/>
    <col min="4" max="4" width="9.625" customWidth="1"/>
    <col min="5" max="5" width="9.75" customWidth="1"/>
    <col min="6" max="6" width="11.625" bestFit="1" customWidth="1"/>
    <col min="7" max="7" width="13.375" customWidth="1"/>
    <col min="8" max="8" width="9.625" customWidth="1"/>
  </cols>
  <sheetData>
    <row r="1" spans="2:8" ht="17.25" thickBot="1" x14ac:dyDescent="0.35"/>
    <row r="2" spans="2:8" ht="27" x14ac:dyDescent="0.3">
      <c r="B2" s="17" t="s">
        <v>0</v>
      </c>
      <c r="C2" s="18" t="s">
        <v>1</v>
      </c>
      <c r="D2" s="18" t="s">
        <v>3</v>
      </c>
      <c r="E2" s="18" t="s">
        <v>4</v>
      </c>
      <c r="F2" s="18" t="s">
        <v>6</v>
      </c>
      <c r="G2" s="18" t="s">
        <v>7</v>
      </c>
      <c r="H2" s="19" t="s">
        <v>8</v>
      </c>
    </row>
    <row r="3" spans="2:8" x14ac:dyDescent="0.3">
      <c r="B3" s="2" t="s">
        <v>11</v>
      </c>
      <c r="C3" s="3" t="s">
        <v>20</v>
      </c>
      <c r="D3" s="3" t="s">
        <v>29</v>
      </c>
      <c r="E3" s="3" t="s">
        <v>37</v>
      </c>
      <c r="F3" s="22">
        <v>38443</v>
      </c>
      <c r="G3" s="36">
        <v>5850000</v>
      </c>
      <c r="H3" s="3">
        <v>53200</v>
      </c>
    </row>
    <row r="4" spans="2:8" x14ac:dyDescent="0.3">
      <c r="B4" s="2" t="s">
        <v>12</v>
      </c>
      <c r="C4" s="3" t="s">
        <v>21</v>
      </c>
      <c r="D4" s="3" t="s">
        <v>31</v>
      </c>
      <c r="E4" s="3" t="s">
        <v>38</v>
      </c>
      <c r="F4" s="22">
        <v>38749</v>
      </c>
      <c r="G4" s="36">
        <v>6670000</v>
      </c>
      <c r="H4" s="3">
        <v>89560</v>
      </c>
    </row>
    <row r="5" spans="2:8" x14ac:dyDescent="0.3">
      <c r="B5" s="2" t="s">
        <v>13</v>
      </c>
      <c r="C5" s="3" t="s">
        <v>22</v>
      </c>
      <c r="D5" s="3" t="s">
        <v>32</v>
      </c>
      <c r="E5" s="3" t="s">
        <v>39</v>
      </c>
      <c r="F5" s="22">
        <v>38231</v>
      </c>
      <c r="G5" s="36">
        <v>4320000</v>
      </c>
      <c r="H5" s="3">
        <v>102300</v>
      </c>
    </row>
    <row r="6" spans="2:8" x14ac:dyDescent="0.3">
      <c r="B6" s="2" t="s">
        <v>14</v>
      </c>
      <c r="C6" s="3" t="s">
        <v>23</v>
      </c>
      <c r="D6" s="3" t="s">
        <v>34</v>
      </c>
      <c r="E6" s="3" t="s">
        <v>38</v>
      </c>
      <c r="F6" s="22">
        <v>39630</v>
      </c>
      <c r="G6" s="36">
        <v>10750000</v>
      </c>
      <c r="H6" s="3">
        <v>33240</v>
      </c>
    </row>
    <row r="7" spans="2:8" x14ac:dyDescent="0.3">
      <c r="B7" s="2" t="s">
        <v>15</v>
      </c>
      <c r="C7" s="3" t="s">
        <v>24</v>
      </c>
      <c r="D7" s="3" t="s">
        <v>34</v>
      </c>
      <c r="E7" s="3" t="s">
        <v>40</v>
      </c>
      <c r="F7" s="22">
        <v>38292</v>
      </c>
      <c r="G7" s="36">
        <v>5980000</v>
      </c>
      <c r="H7" s="3">
        <v>57860</v>
      </c>
    </row>
    <row r="8" spans="2:8" x14ac:dyDescent="0.3">
      <c r="B8" s="2" t="s">
        <v>16</v>
      </c>
      <c r="C8" s="3" t="s">
        <v>25</v>
      </c>
      <c r="D8" s="3" t="s">
        <v>35</v>
      </c>
      <c r="E8" s="3" t="s">
        <v>41</v>
      </c>
      <c r="F8" s="22">
        <v>38838</v>
      </c>
      <c r="G8" s="36">
        <v>7070000</v>
      </c>
      <c r="H8" s="3">
        <v>78650</v>
      </c>
    </row>
    <row r="9" spans="2:8" x14ac:dyDescent="0.3">
      <c r="B9" s="2" t="s">
        <v>17</v>
      </c>
      <c r="C9" s="3" t="s">
        <v>26</v>
      </c>
      <c r="D9" s="3" t="s">
        <v>31</v>
      </c>
      <c r="E9" s="3" t="s">
        <v>37</v>
      </c>
      <c r="F9" s="22">
        <v>38565</v>
      </c>
      <c r="G9" s="36">
        <v>10300000</v>
      </c>
      <c r="H9" s="3">
        <v>118950</v>
      </c>
    </row>
    <row r="10" spans="2:8" x14ac:dyDescent="0.3">
      <c r="B10" s="4" t="s">
        <v>18</v>
      </c>
      <c r="C10" s="5" t="s">
        <v>27</v>
      </c>
      <c r="D10" s="5" t="s">
        <v>36</v>
      </c>
      <c r="E10" s="5" t="s">
        <v>42</v>
      </c>
      <c r="F10" s="23">
        <v>39356</v>
      </c>
      <c r="G10" s="37">
        <v>12570000</v>
      </c>
      <c r="H10" s="5">
        <v>47630</v>
      </c>
    </row>
    <row r="12" spans="2:8" ht="17.25" thickBot="1" x14ac:dyDescent="0.35"/>
    <row r="13" spans="2:8" x14ac:dyDescent="0.3">
      <c r="B13" s="18" t="s">
        <v>3</v>
      </c>
      <c r="C13" s="18" t="s">
        <v>6</v>
      </c>
    </row>
    <row r="14" spans="2:8" x14ac:dyDescent="0.3">
      <c r="B14" t="s">
        <v>47</v>
      </c>
      <c r="C14" t="s">
        <v>48</v>
      </c>
    </row>
    <row r="17" spans="2:8" ht="27" x14ac:dyDescent="0.3">
      <c r="B17" s="31" t="s">
        <v>0</v>
      </c>
      <c r="C17" s="32" t="s">
        <v>1</v>
      </c>
      <c r="D17" s="32" t="s">
        <v>3</v>
      </c>
      <c r="E17" s="32" t="s">
        <v>4</v>
      </c>
      <c r="F17" s="32" t="s">
        <v>6</v>
      </c>
      <c r="G17" s="32" t="s">
        <v>7</v>
      </c>
      <c r="H17" s="33" t="s">
        <v>8</v>
      </c>
    </row>
    <row r="18" spans="2:8" x14ac:dyDescent="0.3">
      <c r="B18" s="29" t="s">
        <v>12</v>
      </c>
      <c r="C18" s="25" t="s">
        <v>21</v>
      </c>
      <c r="D18" s="25" t="s">
        <v>31</v>
      </c>
      <c r="E18" s="25" t="s">
        <v>38</v>
      </c>
      <c r="F18" s="26">
        <v>38749</v>
      </c>
      <c r="G18" s="38">
        <v>6670000</v>
      </c>
      <c r="H18" s="30">
        <v>89560</v>
      </c>
    </row>
    <row r="19" spans="2:8" x14ac:dyDescent="0.3">
      <c r="B19" s="29" t="s">
        <v>16</v>
      </c>
      <c r="C19" s="25" t="s">
        <v>25</v>
      </c>
      <c r="D19" s="25" t="s">
        <v>35</v>
      </c>
      <c r="E19" s="25" t="s">
        <v>41</v>
      </c>
      <c r="F19" s="26">
        <v>38838</v>
      </c>
      <c r="G19" s="38">
        <v>7070000</v>
      </c>
      <c r="H19" s="30">
        <v>78650</v>
      </c>
    </row>
    <row r="20" spans="2:8" x14ac:dyDescent="0.3">
      <c r="B20" s="34" t="s">
        <v>18</v>
      </c>
      <c r="C20" s="27" t="s">
        <v>27</v>
      </c>
      <c r="D20" s="27" t="s">
        <v>36</v>
      </c>
      <c r="E20" s="27" t="s">
        <v>42</v>
      </c>
      <c r="F20" s="28">
        <v>39356</v>
      </c>
      <c r="G20" s="39">
        <v>12570000</v>
      </c>
      <c r="H20" s="35">
        <v>47630</v>
      </c>
    </row>
  </sheetData>
  <phoneticPr fontId="2" type="noConversion"/>
  <conditionalFormatting sqref="H3:H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{40944519-127E-4B46-9A70-7DF3EA6662CF}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944519-127E-4B46-9A70-7DF3EA6662C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tabSelected="1" workbookViewId="0">
      <selection activeCell="H17" sqref="H17"/>
    </sheetView>
  </sheetViews>
  <sheetFormatPr defaultRowHeight="16.5" x14ac:dyDescent="0.3"/>
  <cols>
    <col min="1" max="1" width="1.625" customWidth="1"/>
    <col min="2" max="2" width="9.5" bestFit="1" customWidth="1"/>
    <col min="3" max="3" width="13.125" bestFit="1" customWidth="1"/>
    <col min="4" max="4" width="14.5" customWidth="1"/>
    <col min="5" max="5" width="13.125" customWidth="1"/>
    <col min="6" max="6" width="14.5" customWidth="1"/>
    <col min="7" max="7" width="13.125" bestFit="1" customWidth="1"/>
    <col min="8" max="8" width="12.375" bestFit="1" customWidth="1"/>
    <col min="9" max="9" width="18" bestFit="1" customWidth="1"/>
    <col min="10" max="10" width="15.875" bestFit="1" customWidth="1"/>
  </cols>
  <sheetData>
    <row r="2" spans="2:8" x14ac:dyDescent="0.3">
      <c r="B2" s="43"/>
      <c r="C2" s="44" t="s">
        <v>2</v>
      </c>
      <c r="D2" s="43"/>
      <c r="E2" s="43"/>
      <c r="F2" s="43"/>
      <c r="G2" s="43"/>
      <c r="H2" s="43"/>
    </row>
    <row r="3" spans="2:8" x14ac:dyDescent="0.3">
      <c r="B3" s="43"/>
      <c r="C3" s="46" t="s">
        <v>30</v>
      </c>
      <c r="D3" s="45"/>
      <c r="E3" s="46" t="s">
        <v>28</v>
      </c>
      <c r="F3" s="45"/>
      <c r="G3" s="46" t="s">
        <v>33</v>
      </c>
      <c r="H3" s="45"/>
    </row>
    <row r="4" spans="2:8" x14ac:dyDescent="0.3">
      <c r="B4" s="44" t="s">
        <v>5</v>
      </c>
      <c r="C4" s="47" t="s">
        <v>50</v>
      </c>
      <c r="D4" s="47" t="s">
        <v>51</v>
      </c>
      <c r="E4" s="47" t="s">
        <v>50</v>
      </c>
      <c r="F4" s="47" t="s">
        <v>51</v>
      </c>
      <c r="G4" s="47" t="s">
        <v>50</v>
      </c>
      <c r="H4" s="47" t="s">
        <v>51</v>
      </c>
    </row>
    <row r="5" spans="2:8" x14ac:dyDescent="0.3">
      <c r="B5" s="40" t="s">
        <v>52</v>
      </c>
      <c r="C5" s="48" t="s">
        <v>57</v>
      </c>
      <c r="D5" s="48" t="s">
        <v>57</v>
      </c>
      <c r="E5" s="41">
        <v>1</v>
      </c>
      <c r="F5" s="42">
        <v>4320000</v>
      </c>
      <c r="G5" s="41">
        <v>1</v>
      </c>
      <c r="H5" s="42">
        <v>5980000</v>
      </c>
    </row>
    <row r="6" spans="2:8" x14ac:dyDescent="0.3">
      <c r="B6" s="40" t="s">
        <v>53</v>
      </c>
      <c r="C6" s="41">
        <v>1</v>
      </c>
      <c r="D6" s="42">
        <v>10300000</v>
      </c>
      <c r="E6" s="41">
        <v>1</v>
      </c>
      <c r="F6" s="42">
        <v>5850000</v>
      </c>
      <c r="G6" s="48" t="s">
        <v>57</v>
      </c>
      <c r="H6" s="48" t="s">
        <v>57</v>
      </c>
    </row>
    <row r="7" spans="2:8" x14ac:dyDescent="0.3">
      <c r="B7" s="40" t="s">
        <v>54</v>
      </c>
      <c r="C7" s="41">
        <v>1</v>
      </c>
      <c r="D7" s="42">
        <v>6670000</v>
      </c>
      <c r="E7" s="41">
        <v>1</v>
      </c>
      <c r="F7" s="42">
        <v>7070000</v>
      </c>
      <c r="G7" s="48" t="s">
        <v>57</v>
      </c>
      <c r="H7" s="48" t="s">
        <v>57</v>
      </c>
    </row>
    <row r="8" spans="2:8" x14ac:dyDescent="0.3">
      <c r="B8" s="40" t="s">
        <v>55</v>
      </c>
      <c r="C8" s="41">
        <v>1</v>
      </c>
      <c r="D8" s="42">
        <v>12570000</v>
      </c>
      <c r="E8" s="48" t="s">
        <v>57</v>
      </c>
      <c r="F8" s="41" t="s">
        <v>57</v>
      </c>
      <c r="G8" s="48" t="s">
        <v>57</v>
      </c>
      <c r="H8" s="48" t="s">
        <v>57</v>
      </c>
    </row>
    <row r="9" spans="2:8" x14ac:dyDescent="0.3">
      <c r="B9" s="40" t="s">
        <v>56</v>
      </c>
      <c r="C9" s="48" t="s">
        <v>57</v>
      </c>
      <c r="D9" s="48" t="s">
        <v>57</v>
      </c>
      <c r="E9" s="48" t="s">
        <v>57</v>
      </c>
      <c r="F9" s="41" t="s">
        <v>57</v>
      </c>
      <c r="G9" s="41">
        <v>1</v>
      </c>
      <c r="H9" s="42">
        <v>10750000</v>
      </c>
    </row>
    <row r="10" spans="2:8" x14ac:dyDescent="0.3">
      <c r="B10" s="40" t="s">
        <v>49</v>
      </c>
      <c r="C10" s="41">
        <v>3</v>
      </c>
      <c r="D10" s="42">
        <v>9846666.666666666</v>
      </c>
      <c r="E10" s="41">
        <v>3</v>
      </c>
      <c r="F10" s="42">
        <v>5746666.666666667</v>
      </c>
      <c r="G10" s="41">
        <v>2</v>
      </c>
      <c r="H10" s="42">
        <v>8365000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연식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강정미</cp:lastModifiedBy>
  <dcterms:created xsi:type="dcterms:W3CDTF">2020-06-01T06:33:25Z</dcterms:created>
  <dcterms:modified xsi:type="dcterms:W3CDTF">2020-06-01T07:47:59Z</dcterms:modified>
</cp:coreProperties>
</file>