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870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제2작업!$B$2:$H$11</definedName>
    <definedName name="_xlnm.Criteria" localSheetId="1">제2작업!$B$13:$C$14</definedName>
    <definedName name="_xlnm.Extract" localSheetId="1">제2작업!$B$17:$F$17</definedName>
    <definedName name="구분">제1작업!$C$5:$C$12</definedName>
  </definedNames>
  <calcPr calcId="145621"/>
</workbook>
</file>

<file path=xl/calcChain.xml><?xml version="1.0" encoding="utf-8"?>
<calcChain xmlns="http://schemas.openxmlformats.org/spreadsheetml/2006/main">
  <c r="H17" i="3" l="1"/>
  <c r="H14" i="3"/>
  <c r="H9" i="3"/>
  <c r="H5" i="3"/>
  <c r="H19" i="3" s="1"/>
  <c r="F18" i="3"/>
  <c r="F15" i="3"/>
  <c r="F20" i="3" s="1"/>
  <c r="F10" i="3"/>
  <c r="F6" i="3"/>
  <c r="C14" i="2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<sst xmlns="http://schemas.openxmlformats.org/spreadsheetml/2006/main" count="128" uniqueCount="37">
  <si>
    <t>지역</t>
    <phoneticPr fontId="3" type="noConversion"/>
  </si>
  <si>
    <t>제주</t>
    <phoneticPr fontId="3" type="noConversion"/>
  </si>
  <si>
    <t>강원도</t>
    <phoneticPr fontId="3" type="noConversion"/>
  </si>
  <si>
    <t>일본</t>
    <phoneticPr fontId="3" type="noConversion"/>
  </si>
  <si>
    <t>중국</t>
    <phoneticPr fontId="3" type="noConversion"/>
  </si>
  <si>
    <t>남해</t>
    <phoneticPr fontId="3" type="noConversion"/>
  </si>
  <si>
    <t>목포</t>
    <phoneticPr fontId="3" type="noConversion"/>
  </si>
  <si>
    <t>울릉도</t>
    <phoneticPr fontId="3" type="noConversion"/>
  </si>
  <si>
    <t>태국</t>
    <phoneticPr fontId="3" type="noConversion"/>
  </si>
  <si>
    <t>구분</t>
    <phoneticPr fontId="3" type="noConversion"/>
  </si>
  <si>
    <t>국내</t>
    <phoneticPr fontId="3" type="noConversion"/>
  </si>
  <si>
    <t>국내</t>
    <phoneticPr fontId="3" type="noConversion"/>
  </si>
  <si>
    <t>해외</t>
    <phoneticPr fontId="3" type="noConversion"/>
  </si>
  <si>
    <t>해외</t>
    <phoneticPr fontId="3" type="noConversion"/>
  </si>
  <si>
    <t>출발일</t>
    <phoneticPr fontId="3" type="noConversion"/>
  </si>
  <si>
    <t>기간</t>
    <phoneticPr fontId="3" type="noConversion"/>
  </si>
  <si>
    <t>2박3일</t>
    <phoneticPr fontId="3" type="noConversion"/>
  </si>
  <si>
    <t>2박3일</t>
    <phoneticPr fontId="3" type="noConversion"/>
  </si>
  <si>
    <t>3박4일</t>
    <phoneticPr fontId="3" type="noConversion"/>
  </si>
  <si>
    <t>3박4일</t>
    <phoneticPr fontId="3" type="noConversion"/>
  </si>
  <si>
    <t>3박5일</t>
    <phoneticPr fontId="3" type="noConversion"/>
  </si>
  <si>
    <t>가격
(단위:원)</t>
    <phoneticPr fontId="3" type="noConversion"/>
  </si>
  <si>
    <t>모집정원</t>
    <phoneticPr fontId="3" type="noConversion"/>
  </si>
  <si>
    <t>합계금액</t>
    <phoneticPr fontId="3" type="noConversion"/>
  </si>
  <si>
    <t>순위</t>
    <phoneticPr fontId="3" type="noConversion"/>
  </si>
  <si>
    <t>출발표시</t>
    <phoneticPr fontId="3" type="noConversion"/>
  </si>
  <si>
    <t>국내지역의 합계 금액 평균</t>
    <phoneticPr fontId="3" type="noConversion"/>
  </si>
  <si>
    <t>가장 적은 모집정원</t>
    <phoneticPr fontId="3" type="noConversion"/>
  </si>
  <si>
    <t>합계 금액이 30만원 이하인 건</t>
    <phoneticPr fontId="3" type="noConversion"/>
  </si>
  <si>
    <t>합계 금액</t>
    <phoneticPr fontId="3" type="noConversion"/>
  </si>
  <si>
    <t>합계 금액 평균</t>
    <phoneticPr fontId="3" type="noConversion"/>
  </si>
  <si>
    <t>국내 최대값</t>
  </si>
  <si>
    <t>해외 최대값</t>
  </si>
  <si>
    <t>전체 최대값</t>
  </si>
  <si>
    <t>국내 평균</t>
  </si>
  <si>
    <t>해외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</si>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</sst>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9" formatCode="_-[$₩-412]* #,##0_-;\-[$₩-412]* #,##0_-;_-[$₩-412]* &quot;-&quot;??_-;_-@_-"/>
    <numFmt numFmtId="180" formatCode="##&quot;만&quot;####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80" fontId="2" fillId="0" borderId="15" xfId="1" applyNumberFormat="1" applyFont="1" applyBorder="1" applyAlignment="1">
      <alignment horizontal="right" vertical="center"/>
    </xf>
    <xf numFmtId="180" fontId="2" fillId="0" borderId="1" xfId="1" applyNumberFormat="1" applyFont="1" applyBorder="1" applyAlignment="1">
      <alignment horizontal="right" vertical="center"/>
    </xf>
    <xf numFmtId="180" fontId="2" fillId="0" borderId="12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179" fontId="2" fillId="0" borderId="13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0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9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32174103237095"/>
          <c:y val="5.1400554097404488E-2"/>
          <c:w val="0.6935546806649168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제1작업!$C$4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제1작업!$B$4:$C$4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제1작업!$B$5:$C$5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제1작업!$B$6:$C$6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제1작업!$B$9:$C$9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제1작업!$B$10:$C$10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제1작업!$B$11:$C$11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제1작업!$F$4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제1작업!$F$5</c:f>
              <c:numCache>
                <c:formatCode>##"만"####</c:formatCode>
                <c:ptCount val="1"/>
                <c:pt idx="0">
                  <c:v>129000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제1작업!$F$6</c:f>
              <c:numCache>
                <c:formatCode>##"만"####</c:formatCode>
                <c:ptCount val="1"/>
                <c:pt idx="0">
                  <c:v>129000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제1작업!$F$9</c:f>
              <c:numCache>
                <c:formatCode>##"만"####</c:formatCode>
                <c:ptCount val="1"/>
                <c:pt idx="0">
                  <c:v>159000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제1작업!$F$10</c:f>
              <c:numCache>
                <c:formatCode>##"만"####</c:formatCode>
                <c:ptCount val="1"/>
                <c:pt idx="0">
                  <c:v>119000</c:v>
                </c:pt>
              </c:numCache>
            </c:numRef>
          </c:val>
        </c:ser>
        <c:ser>
          <c:idx val="12"/>
          <c:order val="12"/>
          <c:invertIfNegative val="0"/>
          <c:val>
            <c:numRef>
              <c:f>제1작업!$F$11</c:f>
              <c:numCache>
                <c:formatCode>##"만"####</c:formatCode>
                <c:ptCount val="1"/>
                <c:pt idx="0">
                  <c:v>159000</c:v>
                </c:pt>
              </c:numCache>
            </c:numRef>
          </c:val>
        </c:ser>
        <c:ser>
          <c:idx val="13"/>
          <c:order val="13"/>
          <c:invertIfNegative val="0"/>
          <c:val>
            <c:numRef>
              <c:f>제1작업!$H$4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invertIfNegative val="0"/>
          <c:val>
            <c:numRef>
              <c:f>제1작업!$H$5</c:f>
              <c:numCache>
                <c:formatCode>_-[$₩-412]* #,##0_-;\-[$₩-412]* #,##0_-;_-[$₩-412]* "-"??_-;_-@_-</c:formatCode>
                <c:ptCount val="1"/>
                <c:pt idx="0">
                  <c:v>179000</c:v>
                </c:pt>
              </c:numCache>
            </c:numRef>
          </c:val>
        </c:ser>
        <c:ser>
          <c:idx val="15"/>
          <c:order val="15"/>
          <c:invertIfNegative val="0"/>
          <c:val>
            <c:numRef>
              <c:f>제1작업!$H$6</c:f>
              <c:numCache>
                <c:formatCode>_-[$₩-412]* #,##0_-;\-[$₩-412]* #,##0_-;_-[$₩-412]* "-"??_-;_-@_-</c:formatCode>
                <c:ptCount val="1"/>
                <c:pt idx="0">
                  <c:v>159000</c:v>
                </c:pt>
              </c:numCache>
            </c:numRef>
          </c:val>
        </c:ser>
        <c:ser>
          <c:idx val="16"/>
          <c:order val="16"/>
          <c:invertIfNegative val="0"/>
          <c:val>
            <c:numRef>
              <c:f>제1작업!$H$9</c:f>
              <c:numCache>
                <c:formatCode>_-[$₩-412]* #,##0_-;\-[$₩-412]* #,##0_-;_-[$₩-412]* "-"??_-;_-@_-</c:formatCode>
                <c:ptCount val="1"/>
                <c:pt idx="0">
                  <c:v>199000</c:v>
                </c:pt>
              </c:numCache>
            </c:numRef>
          </c:val>
        </c:ser>
        <c:ser>
          <c:idx val="17"/>
          <c:order val="17"/>
          <c:invertIfNegative val="0"/>
          <c:val>
            <c:numRef>
              <c:f>제1작업!$H$10</c:f>
              <c:numCache>
                <c:formatCode>_-[$₩-412]* #,##0_-;\-[$₩-412]* #,##0_-;_-[$₩-412]* "-"??_-;_-@_-</c:formatCode>
                <c:ptCount val="1"/>
                <c:pt idx="0">
                  <c:v>169000</c:v>
                </c:pt>
              </c:numCache>
            </c:numRef>
          </c:val>
        </c:ser>
        <c:ser>
          <c:idx val="18"/>
          <c:order val="18"/>
          <c:invertIfNegative val="0"/>
          <c:val>
            <c:numRef>
              <c:f>제1작업!$H$11</c:f>
              <c:numCache>
                <c:formatCode>_-[$₩-412]* #,##0_-;\-[$₩-412]* #,##0_-;_-[$₩-412]* "-"??_-;_-@_-</c:formatCode>
                <c:ptCount val="1"/>
                <c:pt idx="0">
                  <c:v>239000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54752"/>
        <c:axId val="65775488"/>
      </c:barChart>
      <c:catAx>
        <c:axId val="6135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65775488"/>
        <c:crosses val="autoZero"/>
        <c:auto val="1"/>
        <c:lblAlgn val="ctr"/>
        <c:lblOffset val="100"/>
        <c:noMultiLvlLbl val="0"/>
      </c:catAx>
      <c:valAx>
        <c:axId val="6577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54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85725</xdr:rowOff>
    </xdr:from>
    <xdr:to>
      <xdr:col>6</xdr:col>
      <xdr:colOff>381000</xdr:colOff>
      <xdr:row>2</xdr:row>
      <xdr:rowOff>161925</xdr:rowOff>
    </xdr:to>
    <xdr:sp macro="" textlink="">
      <xdr:nvSpPr>
        <xdr:cNvPr id="2" name="모서리가 둥근 직사각형 1"/>
        <xdr:cNvSpPr/>
      </xdr:nvSpPr>
      <xdr:spPr>
        <a:xfrm>
          <a:off x="285750" y="85725"/>
          <a:ext cx="3933825" cy="5715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봄맞이 여행 상품</a:t>
          </a:r>
        </a:p>
      </xdr:txBody>
    </xdr:sp>
    <xdr:clientData/>
  </xdr:twoCellAnchor>
  <xdr:twoCellAnchor editAs="oneCell">
    <xdr:from>
      <xdr:col>6</xdr:col>
      <xdr:colOff>504825</xdr:colOff>
      <xdr:row>0</xdr:row>
      <xdr:rowOff>152400</xdr:rowOff>
    </xdr:from>
    <xdr:to>
      <xdr:col>9</xdr:col>
      <xdr:colOff>552450</xdr:colOff>
      <xdr:row>2</xdr:row>
      <xdr:rowOff>161925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52400"/>
          <a:ext cx="26479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619125</xdr:colOff>
      <xdr:row>4</xdr:row>
      <xdr:rowOff>33337</xdr:rowOff>
    </xdr:from>
    <xdr:to>
      <xdr:col>17</xdr:col>
      <xdr:colOff>390525</xdr:colOff>
      <xdr:row>15</xdr:row>
      <xdr:rowOff>52387</xdr:rowOff>
    </xdr:to>
    <xdr:graphicFrame macro="">
      <xdr:nvGraphicFramePr>
        <xdr:cNvPr id="10" name="차트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tabSelected="1" workbookViewId="0">
      <selection activeCell="H9" activeCellId="6" sqref="C4 B4:C6 B9:C11 F4:F6 F9:F11 H4:H6 H9:H11"/>
    </sheetView>
  </sheetViews>
  <sheetFormatPr defaultRowHeight="19.5" customHeight="1" x14ac:dyDescent="0.3"/>
  <cols>
    <col min="1" max="1" width="1.625" style="1" customWidth="1"/>
    <col min="2" max="3" width="9" style="1"/>
    <col min="4" max="4" width="11.625" style="1" bestFit="1" customWidth="1"/>
    <col min="5" max="5" width="9" style="1"/>
    <col min="6" max="6" width="10.125" style="1" bestFit="1" customWidth="1"/>
    <col min="7" max="7" width="9" style="1"/>
    <col min="8" max="8" width="16.125" style="1" bestFit="1" customWidth="1"/>
    <col min="9" max="16384" width="9" style="1"/>
  </cols>
  <sheetData>
    <row r="3" spans="2:10" ht="19.5" customHeight="1" thickBot="1" x14ac:dyDescent="0.35"/>
    <row r="4" spans="2:10" ht="30" customHeight="1" thickBot="1" x14ac:dyDescent="0.35">
      <c r="B4" s="25" t="s">
        <v>0</v>
      </c>
      <c r="C4" s="26" t="s">
        <v>9</v>
      </c>
      <c r="D4" s="26" t="s">
        <v>14</v>
      </c>
      <c r="E4" s="26" t="s">
        <v>15</v>
      </c>
      <c r="F4" s="27" t="s">
        <v>21</v>
      </c>
      <c r="G4" s="26" t="s">
        <v>22</v>
      </c>
      <c r="H4" s="26" t="s">
        <v>23</v>
      </c>
      <c r="I4" s="26" t="s">
        <v>24</v>
      </c>
      <c r="J4" s="28" t="s">
        <v>25</v>
      </c>
    </row>
    <row r="5" spans="2:10" ht="19.5" customHeight="1" x14ac:dyDescent="0.3">
      <c r="B5" s="16" t="s">
        <v>1</v>
      </c>
      <c r="C5" s="17" t="s">
        <v>10</v>
      </c>
      <c r="D5" s="18">
        <v>42070</v>
      </c>
      <c r="E5" s="17" t="s">
        <v>16</v>
      </c>
      <c r="F5" s="33">
        <v>129000</v>
      </c>
      <c r="G5" s="19">
        <v>30</v>
      </c>
      <c r="H5" s="20">
        <v>179000</v>
      </c>
      <c r="I5" s="19">
        <f>RANK(H5,$H$5:$H$12)</f>
        <v>6</v>
      </c>
      <c r="J5" s="21" t="str">
        <f>IF(WEEKDAY(D5,2)&gt;=5,"주말출발","주중출발")</f>
        <v>주말출발</v>
      </c>
    </row>
    <row r="6" spans="2:10" ht="19.5" customHeight="1" x14ac:dyDescent="0.3">
      <c r="B6" s="6" t="s">
        <v>2</v>
      </c>
      <c r="C6" s="2" t="s">
        <v>11</v>
      </c>
      <c r="D6" s="3">
        <v>42073</v>
      </c>
      <c r="E6" s="2" t="s">
        <v>17</v>
      </c>
      <c r="F6" s="34">
        <v>129000</v>
      </c>
      <c r="G6" s="4">
        <v>30</v>
      </c>
      <c r="H6" s="5">
        <v>159000</v>
      </c>
      <c r="I6" s="19">
        <f t="shared" ref="I6:I12" si="0">RANK(H6,$H$5:$H$12)</f>
        <v>8</v>
      </c>
      <c r="J6" s="21" t="str">
        <f t="shared" ref="J6:J12" si="1">IF(WEEKDAY(D6,2)&gt;=5,"주말출발","주중출발")</f>
        <v>주중출발</v>
      </c>
    </row>
    <row r="7" spans="2:10" ht="19.5" customHeight="1" x14ac:dyDescent="0.3">
      <c r="B7" s="6" t="s">
        <v>3</v>
      </c>
      <c r="C7" s="2" t="s">
        <v>12</v>
      </c>
      <c r="D7" s="3">
        <v>42077</v>
      </c>
      <c r="E7" s="2" t="s">
        <v>18</v>
      </c>
      <c r="F7" s="34">
        <v>399000</v>
      </c>
      <c r="G7" s="4">
        <v>10</v>
      </c>
      <c r="H7" s="5">
        <v>459000</v>
      </c>
      <c r="I7" s="19">
        <f t="shared" si="0"/>
        <v>1</v>
      </c>
      <c r="J7" s="21" t="str">
        <f t="shared" si="1"/>
        <v>주말출발</v>
      </c>
    </row>
    <row r="8" spans="2:10" ht="19.5" customHeight="1" x14ac:dyDescent="0.3">
      <c r="B8" s="6" t="s">
        <v>4</v>
      </c>
      <c r="C8" s="2" t="s">
        <v>12</v>
      </c>
      <c r="D8" s="3">
        <v>42077</v>
      </c>
      <c r="E8" s="2" t="s">
        <v>19</v>
      </c>
      <c r="F8" s="34">
        <v>299000</v>
      </c>
      <c r="G8" s="4">
        <v>20</v>
      </c>
      <c r="H8" s="5">
        <v>329000</v>
      </c>
      <c r="I8" s="19">
        <f t="shared" si="0"/>
        <v>2</v>
      </c>
      <c r="J8" s="21" t="str">
        <f t="shared" si="1"/>
        <v>주말출발</v>
      </c>
    </row>
    <row r="9" spans="2:10" ht="19.5" customHeight="1" x14ac:dyDescent="0.3">
      <c r="B9" s="6" t="s">
        <v>5</v>
      </c>
      <c r="C9" s="2" t="s">
        <v>10</v>
      </c>
      <c r="D9" s="3">
        <v>42073</v>
      </c>
      <c r="E9" s="2" t="s">
        <v>17</v>
      </c>
      <c r="F9" s="34">
        <v>159000</v>
      </c>
      <c r="G9" s="4">
        <v>35</v>
      </c>
      <c r="H9" s="5">
        <v>199000</v>
      </c>
      <c r="I9" s="19">
        <f t="shared" si="0"/>
        <v>5</v>
      </c>
      <c r="J9" s="21" t="str">
        <f t="shared" si="1"/>
        <v>주중출발</v>
      </c>
    </row>
    <row r="10" spans="2:10" ht="19.5" customHeight="1" x14ac:dyDescent="0.3">
      <c r="B10" s="6" t="s">
        <v>6</v>
      </c>
      <c r="C10" s="2" t="s">
        <v>10</v>
      </c>
      <c r="D10" s="3">
        <v>42080</v>
      </c>
      <c r="E10" s="2" t="s">
        <v>17</v>
      </c>
      <c r="F10" s="34">
        <v>119000</v>
      </c>
      <c r="G10" s="4">
        <v>35</v>
      </c>
      <c r="H10" s="5">
        <v>169000</v>
      </c>
      <c r="I10" s="19">
        <f t="shared" si="0"/>
        <v>7</v>
      </c>
      <c r="J10" s="21" t="str">
        <f t="shared" si="1"/>
        <v>주중출발</v>
      </c>
    </row>
    <row r="11" spans="2:10" ht="19.5" customHeight="1" x14ac:dyDescent="0.3">
      <c r="B11" s="6" t="s">
        <v>7</v>
      </c>
      <c r="C11" s="2" t="s">
        <v>11</v>
      </c>
      <c r="D11" s="3">
        <v>42073</v>
      </c>
      <c r="E11" s="2" t="s">
        <v>19</v>
      </c>
      <c r="F11" s="34">
        <v>159000</v>
      </c>
      <c r="G11" s="4">
        <v>30</v>
      </c>
      <c r="H11" s="5">
        <v>239000</v>
      </c>
      <c r="I11" s="19">
        <f t="shared" si="0"/>
        <v>4</v>
      </c>
      <c r="J11" s="21" t="str">
        <f t="shared" si="1"/>
        <v>주중출발</v>
      </c>
    </row>
    <row r="12" spans="2:10" ht="19.5" customHeight="1" thickBot="1" x14ac:dyDescent="0.35">
      <c r="B12" s="11" t="s">
        <v>8</v>
      </c>
      <c r="C12" s="12" t="s">
        <v>13</v>
      </c>
      <c r="D12" s="13">
        <v>42080</v>
      </c>
      <c r="E12" s="12" t="s">
        <v>20</v>
      </c>
      <c r="F12" s="35">
        <v>299000</v>
      </c>
      <c r="G12" s="14">
        <v>8</v>
      </c>
      <c r="H12" s="15">
        <v>329000</v>
      </c>
      <c r="I12" s="19">
        <f t="shared" si="0"/>
        <v>2</v>
      </c>
      <c r="J12" s="21" t="str">
        <f t="shared" si="1"/>
        <v>주중출발</v>
      </c>
    </row>
    <row r="13" spans="2:10" ht="19.5" customHeight="1" x14ac:dyDescent="0.3">
      <c r="B13" s="22" t="s">
        <v>26</v>
      </c>
      <c r="C13" s="23"/>
      <c r="D13" s="23"/>
      <c r="E13" s="30">
        <f>ROUND(SUMIF(구분,"국내",H5:H12),0)/COUNTIF(구분,"국내")</f>
        <v>189000</v>
      </c>
      <c r="F13" s="24"/>
      <c r="G13" s="23" t="s">
        <v>28</v>
      </c>
      <c r="H13" s="23"/>
      <c r="I13" s="23"/>
      <c r="J13" s="36">
        <f>COUNTIF(H5:H12,"&lt;=300000")</f>
        <v>5</v>
      </c>
    </row>
    <row r="14" spans="2:10" ht="19.5" customHeight="1" thickBot="1" x14ac:dyDescent="0.35">
      <c r="B14" s="7" t="s">
        <v>27</v>
      </c>
      <c r="C14" s="8"/>
      <c r="D14" s="8"/>
      <c r="E14" s="31">
        <f>MIN(G5:G12)</f>
        <v>8</v>
      </c>
      <c r="F14" s="10"/>
      <c r="G14" s="29" t="s">
        <v>0</v>
      </c>
      <c r="H14" s="9" t="s">
        <v>1</v>
      </c>
      <c r="I14" s="29" t="s">
        <v>29</v>
      </c>
      <c r="J14" s="32">
        <f>VLOOKUP(H14,B5:J12,7,FALSE)</f>
        <v>179000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{1D604A0F-6186-4EFC-ABC7-29E96928DF54}</x14:id>
        </ext>
      </extLst>
    </cfRule>
  </conditionalFormatting>
  <dataValidations count="1">
    <dataValidation type="list" allowBlank="1" showInputMessage="1" showErrorMessage="1" sqref="H14">
      <formula1>B5:B12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604A0F-6186-4EFC-ABC7-29E96928DF5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J23" sqref="J23"/>
    </sheetView>
  </sheetViews>
  <sheetFormatPr defaultRowHeight="19.5" customHeight="1" x14ac:dyDescent="0.3"/>
  <cols>
    <col min="1" max="1" width="1.625" style="1" customWidth="1"/>
    <col min="2" max="3" width="9" style="1"/>
    <col min="4" max="4" width="11.625" style="1" bestFit="1" customWidth="1"/>
    <col min="5" max="5" width="9" style="1"/>
    <col min="6" max="6" width="12.125" style="1" bestFit="1" customWidth="1"/>
    <col min="7" max="7" width="9" style="1"/>
    <col min="8" max="8" width="16.125" style="1" customWidth="1"/>
    <col min="9" max="16384" width="9" style="1"/>
  </cols>
  <sheetData>
    <row r="1" spans="2:8" ht="19.5" customHeight="1" thickBot="1" x14ac:dyDescent="0.35"/>
    <row r="2" spans="2:8" ht="19.5" customHeight="1" thickBot="1" x14ac:dyDescent="0.35">
      <c r="B2" s="25" t="s">
        <v>0</v>
      </c>
      <c r="C2" s="26" t="s">
        <v>9</v>
      </c>
      <c r="D2" s="26" t="s">
        <v>14</v>
      </c>
      <c r="E2" s="26" t="s">
        <v>15</v>
      </c>
      <c r="F2" s="27" t="s">
        <v>21</v>
      </c>
      <c r="G2" s="26" t="s">
        <v>22</v>
      </c>
      <c r="H2" s="28" t="s">
        <v>23</v>
      </c>
    </row>
    <row r="3" spans="2:8" ht="19.5" customHeight="1" x14ac:dyDescent="0.3">
      <c r="B3" s="16" t="s">
        <v>1</v>
      </c>
      <c r="C3" s="17" t="s">
        <v>10</v>
      </c>
      <c r="D3" s="18">
        <v>42070</v>
      </c>
      <c r="E3" s="17" t="s">
        <v>16</v>
      </c>
      <c r="F3" s="33">
        <v>129000</v>
      </c>
      <c r="G3" s="19">
        <v>30</v>
      </c>
      <c r="H3" s="37">
        <v>179000</v>
      </c>
    </row>
    <row r="4" spans="2:8" ht="19.5" customHeight="1" x14ac:dyDescent="0.3">
      <c r="B4" s="6" t="s">
        <v>2</v>
      </c>
      <c r="C4" s="2" t="s">
        <v>11</v>
      </c>
      <c r="D4" s="3">
        <v>42073</v>
      </c>
      <c r="E4" s="2" t="s">
        <v>17</v>
      </c>
      <c r="F4" s="34">
        <v>129000</v>
      </c>
      <c r="G4" s="4">
        <v>30</v>
      </c>
      <c r="H4" s="38">
        <v>159000</v>
      </c>
    </row>
    <row r="5" spans="2:8" ht="19.5" customHeight="1" x14ac:dyDescent="0.3">
      <c r="B5" s="6" t="s">
        <v>3</v>
      </c>
      <c r="C5" s="2" t="s">
        <v>12</v>
      </c>
      <c r="D5" s="3">
        <v>42077</v>
      </c>
      <c r="E5" s="2" t="s">
        <v>18</v>
      </c>
      <c r="F5" s="34">
        <v>399000</v>
      </c>
      <c r="G5" s="4">
        <v>10</v>
      </c>
      <c r="H5" s="38">
        <v>459000</v>
      </c>
    </row>
    <row r="6" spans="2:8" ht="19.5" customHeight="1" x14ac:dyDescent="0.3">
      <c r="B6" s="6" t="s">
        <v>4</v>
      </c>
      <c r="C6" s="2" t="s">
        <v>12</v>
      </c>
      <c r="D6" s="3">
        <v>42077</v>
      </c>
      <c r="E6" s="2" t="s">
        <v>19</v>
      </c>
      <c r="F6" s="34">
        <v>299000</v>
      </c>
      <c r="G6" s="4">
        <v>20</v>
      </c>
      <c r="H6" s="38">
        <v>329000</v>
      </c>
    </row>
    <row r="7" spans="2:8" ht="19.5" customHeight="1" x14ac:dyDescent="0.3">
      <c r="B7" s="6" t="s">
        <v>5</v>
      </c>
      <c r="C7" s="2" t="s">
        <v>10</v>
      </c>
      <c r="D7" s="3">
        <v>42073</v>
      </c>
      <c r="E7" s="2" t="s">
        <v>17</v>
      </c>
      <c r="F7" s="34">
        <v>159000</v>
      </c>
      <c r="G7" s="4">
        <v>35</v>
      </c>
      <c r="H7" s="38">
        <v>199000</v>
      </c>
    </row>
    <row r="8" spans="2:8" ht="19.5" customHeight="1" x14ac:dyDescent="0.3">
      <c r="B8" s="6" t="s">
        <v>6</v>
      </c>
      <c r="C8" s="2" t="s">
        <v>10</v>
      </c>
      <c r="D8" s="3">
        <v>42080</v>
      </c>
      <c r="E8" s="2" t="s">
        <v>17</v>
      </c>
      <c r="F8" s="34">
        <v>119000</v>
      </c>
      <c r="G8" s="4">
        <v>35</v>
      </c>
      <c r="H8" s="38">
        <v>169000</v>
      </c>
    </row>
    <row r="9" spans="2:8" ht="19.5" customHeight="1" x14ac:dyDescent="0.3">
      <c r="B9" s="6" t="s">
        <v>7</v>
      </c>
      <c r="C9" s="2" t="s">
        <v>11</v>
      </c>
      <c r="D9" s="3">
        <v>42073</v>
      </c>
      <c r="E9" s="2" t="s">
        <v>19</v>
      </c>
      <c r="F9" s="34">
        <v>159000</v>
      </c>
      <c r="G9" s="4">
        <v>30</v>
      </c>
      <c r="H9" s="38">
        <v>239000</v>
      </c>
    </row>
    <row r="10" spans="2:8" ht="19.5" customHeight="1" thickBot="1" x14ac:dyDescent="0.35">
      <c r="B10" s="11" t="s">
        <v>8</v>
      </c>
      <c r="C10" s="12" t="s">
        <v>13</v>
      </c>
      <c r="D10" s="13">
        <v>42080</v>
      </c>
      <c r="E10" s="12" t="s">
        <v>20</v>
      </c>
      <c r="F10" s="35">
        <v>299000</v>
      </c>
      <c r="G10" s="14">
        <v>8</v>
      </c>
      <c r="H10" s="39">
        <v>347000</v>
      </c>
    </row>
    <row r="11" spans="2:8" ht="19.5" customHeight="1" thickBot="1" x14ac:dyDescent="0.35">
      <c r="B11" s="40" t="s">
        <v>30</v>
      </c>
      <c r="C11" s="41"/>
      <c r="D11" s="41"/>
      <c r="E11" s="41"/>
      <c r="F11" s="41"/>
      <c r="G11" s="41"/>
      <c r="H11" s="42">
        <f>AVERAGE(H3:H10)</f>
        <v>260000</v>
      </c>
    </row>
    <row r="12" spans="2:8" ht="19.5" customHeight="1" thickBot="1" x14ac:dyDescent="0.35"/>
    <row r="13" spans="2:8" ht="19.5" customHeight="1" thickBot="1" x14ac:dyDescent="0.35">
      <c r="B13" s="26" t="s">
        <v>9</v>
      </c>
    </row>
    <row r="14" spans="2:8" ht="19.5" customHeight="1" x14ac:dyDescent="0.3">
      <c r="B14" s="17" t="s">
        <v>10</v>
      </c>
      <c r="C14" s="1" t="b">
        <f>H3&lt;=SMALL($H$3:$H$10,3)</f>
        <v>1</v>
      </c>
    </row>
    <row r="16" spans="2:8" ht="19.5" customHeight="1" thickBot="1" x14ac:dyDescent="0.35"/>
    <row r="17" spans="2:6" ht="19.5" customHeight="1" thickBot="1" x14ac:dyDescent="0.35">
      <c r="B17" s="25" t="s">
        <v>0</v>
      </c>
      <c r="C17" s="26" t="s">
        <v>9</v>
      </c>
      <c r="D17" s="26" t="s">
        <v>14</v>
      </c>
      <c r="E17" s="26" t="s">
        <v>15</v>
      </c>
      <c r="F17" s="28" t="s">
        <v>23</v>
      </c>
    </row>
    <row r="18" spans="2:6" ht="19.5" customHeight="1" x14ac:dyDescent="0.3">
      <c r="B18" s="16" t="s">
        <v>1</v>
      </c>
      <c r="C18" s="17" t="s">
        <v>10</v>
      </c>
      <c r="D18" s="18">
        <v>42070</v>
      </c>
      <c r="E18" s="17" t="s">
        <v>16</v>
      </c>
      <c r="F18" s="37">
        <v>179000</v>
      </c>
    </row>
    <row r="19" spans="2:6" ht="19.5" customHeight="1" x14ac:dyDescent="0.3">
      <c r="B19" s="6" t="s">
        <v>2</v>
      </c>
      <c r="C19" s="2" t="s">
        <v>11</v>
      </c>
      <c r="D19" s="3">
        <v>42073</v>
      </c>
      <c r="E19" s="2" t="s">
        <v>17</v>
      </c>
      <c r="F19" s="38">
        <v>159000</v>
      </c>
    </row>
    <row r="20" spans="2:6" ht="19.5" customHeight="1" x14ac:dyDescent="0.3">
      <c r="B20" s="6" t="s">
        <v>6</v>
      </c>
      <c r="C20" s="2" t="s">
        <v>10</v>
      </c>
      <c r="D20" s="3">
        <v>42080</v>
      </c>
      <c r="E20" s="2" t="s">
        <v>17</v>
      </c>
      <c r="F20" s="38">
        <v>169000</v>
      </c>
    </row>
  </sheetData>
  <mergeCells count="1">
    <mergeCell ref="B11:G11"/>
  </mergeCells>
  <phoneticPr fontId="3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{FF4B7A1F-DD15-4867-9CC0-816FBCEC934C}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4B7A1F-DD15-4867-9CC0-816FBCEC934C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G8" sqref="G8"/>
    </sheetView>
  </sheetViews>
  <sheetFormatPr defaultRowHeight="19.5" customHeight="1" x14ac:dyDescent="0.3"/>
  <cols>
    <col min="1" max="1" width="1.625" style="1" customWidth="1"/>
    <col min="2" max="3" width="9" style="1"/>
    <col min="4" max="4" width="11.625" style="1" bestFit="1" customWidth="1"/>
    <col min="5" max="5" width="9" style="1"/>
    <col min="6" max="6" width="9.375" style="1" bestFit="1" customWidth="1"/>
    <col min="7" max="7" width="9" style="1"/>
    <col min="8" max="8" width="12.125" style="1" bestFit="1" customWidth="1"/>
    <col min="9" max="16384" width="9" style="1"/>
  </cols>
  <sheetData>
    <row r="1" spans="2:8" ht="19.5" customHeight="1" thickBot="1" x14ac:dyDescent="0.35"/>
    <row r="2" spans="2:8" ht="19.5" customHeight="1" thickBot="1" x14ac:dyDescent="0.35">
      <c r="B2" s="25" t="s">
        <v>0</v>
      </c>
      <c r="C2" s="26" t="s">
        <v>9</v>
      </c>
      <c r="D2" s="26" t="s">
        <v>14</v>
      </c>
      <c r="E2" s="26" t="s">
        <v>15</v>
      </c>
      <c r="F2" s="27" t="s">
        <v>21</v>
      </c>
      <c r="G2" s="26" t="s">
        <v>22</v>
      </c>
      <c r="H2" s="26" t="s">
        <v>23</v>
      </c>
    </row>
    <row r="3" spans="2:8" ht="19.5" customHeight="1" x14ac:dyDescent="0.3">
      <c r="B3" s="16" t="s">
        <v>1</v>
      </c>
      <c r="C3" s="17" t="s">
        <v>10</v>
      </c>
      <c r="D3" s="18">
        <v>42070</v>
      </c>
      <c r="E3" s="17" t="s">
        <v>16</v>
      </c>
      <c r="F3" s="33">
        <v>129000</v>
      </c>
      <c r="G3" s="19">
        <v>30</v>
      </c>
      <c r="H3" s="20">
        <v>179000</v>
      </c>
    </row>
    <row r="4" spans="2:8" ht="19.5" customHeight="1" x14ac:dyDescent="0.3">
      <c r="B4" s="6" t="s">
        <v>2</v>
      </c>
      <c r="C4" s="2" t="s">
        <v>11</v>
      </c>
      <c r="D4" s="3">
        <v>42073</v>
      </c>
      <c r="E4" s="2" t="s">
        <v>17</v>
      </c>
      <c r="F4" s="34">
        <v>129000</v>
      </c>
      <c r="G4" s="4">
        <v>30</v>
      </c>
      <c r="H4" s="5">
        <v>159000</v>
      </c>
    </row>
    <row r="5" spans="2:8" ht="19.5" customHeight="1" x14ac:dyDescent="0.3">
      <c r="B5" s="6"/>
      <c r="C5" s="52" t="s">
        <v>34</v>
      </c>
      <c r="D5" s="3"/>
      <c r="E5" s="2"/>
      <c r="F5" s="34"/>
      <c r="G5" s="4"/>
      <c r="H5" s="5">
        <f>SUBTOTAL(1,H3:H4)</f>
        <v>169000</v>
      </c>
    </row>
    <row r="6" spans="2:8" ht="19.5" customHeight="1" x14ac:dyDescent="0.3">
      <c r="B6" s="6"/>
      <c r="C6" s="43" t="s">
        <v>31</v>
      </c>
      <c r="D6" s="3"/>
      <c r="E6" s="2"/>
      <c r="F6" s="34">
        <f>SUBTOTAL(4,F3:F4)</f>
        <v>129000</v>
      </c>
      <c r="G6" s="4"/>
      <c r="H6" s="5"/>
    </row>
    <row r="7" spans="2:8" ht="19.5" customHeight="1" x14ac:dyDescent="0.3">
      <c r="B7" s="6" t="s">
        <v>3</v>
      </c>
      <c r="C7" s="2" t="s">
        <v>12</v>
      </c>
      <c r="D7" s="3">
        <v>42077</v>
      </c>
      <c r="E7" s="2" t="s">
        <v>18</v>
      </c>
      <c r="F7" s="34">
        <v>399000</v>
      </c>
      <c r="G7" s="4">
        <v>10</v>
      </c>
      <c r="H7" s="5">
        <v>459000</v>
      </c>
    </row>
    <row r="8" spans="2:8" ht="19.5" customHeight="1" x14ac:dyDescent="0.3">
      <c r="B8" s="6" t="s">
        <v>4</v>
      </c>
      <c r="C8" s="2" t="s">
        <v>12</v>
      </c>
      <c r="D8" s="3">
        <v>42077</v>
      </c>
      <c r="E8" s="2" t="s">
        <v>19</v>
      </c>
      <c r="F8" s="34">
        <v>299000</v>
      </c>
      <c r="G8" s="4">
        <v>20</v>
      </c>
      <c r="H8" s="5">
        <v>329000</v>
      </c>
    </row>
    <row r="9" spans="2:8" ht="19.5" customHeight="1" x14ac:dyDescent="0.3">
      <c r="B9" s="6"/>
      <c r="C9" s="44" t="s">
        <v>35</v>
      </c>
      <c r="D9" s="3"/>
      <c r="E9" s="2"/>
      <c r="F9" s="34"/>
      <c r="G9" s="4"/>
      <c r="H9" s="5">
        <f>SUBTOTAL(1,H7:H8)</f>
        <v>394000</v>
      </c>
    </row>
    <row r="10" spans="2:8" ht="19.5" customHeight="1" x14ac:dyDescent="0.3">
      <c r="B10" s="6"/>
      <c r="C10" s="44" t="s">
        <v>32</v>
      </c>
      <c r="D10" s="3"/>
      <c r="E10" s="2"/>
      <c r="F10" s="34">
        <f>SUBTOTAL(4,F7:F8)</f>
        <v>399000</v>
      </c>
      <c r="G10" s="4"/>
      <c r="H10" s="5"/>
    </row>
    <row r="11" spans="2:8" ht="19.5" customHeight="1" x14ac:dyDescent="0.3">
      <c r="B11" s="6" t="s">
        <v>5</v>
      </c>
      <c r="C11" s="2" t="s">
        <v>10</v>
      </c>
      <c r="D11" s="3">
        <v>42073</v>
      </c>
      <c r="E11" s="2" t="s">
        <v>17</v>
      </c>
      <c r="F11" s="34">
        <v>159000</v>
      </c>
      <c r="G11" s="4">
        <v>35</v>
      </c>
      <c r="H11" s="5">
        <v>199000</v>
      </c>
    </row>
    <row r="12" spans="2:8" ht="19.5" customHeight="1" x14ac:dyDescent="0.3">
      <c r="B12" s="6" t="s">
        <v>6</v>
      </c>
      <c r="C12" s="2" t="s">
        <v>10</v>
      </c>
      <c r="D12" s="3">
        <v>42080</v>
      </c>
      <c r="E12" s="2" t="s">
        <v>17</v>
      </c>
      <c r="F12" s="34">
        <v>119000</v>
      </c>
      <c r="G12" s="4">
        <v>35</v>
      </c>
      <c r="H12" s="5">
        <v>169000</v>
      </c>
    </row>
    <row r="13" spans="2:8" ht="19.5" customHeight="1" x14ac:dyDescent="0.3">
      <c r="B13" s="6" t="s">
        <v>7</v>
      </c>
      <c r="C13" s="2" t="s">
        <v>11</v>
      </c>
      <c r="D13" s="3">
        <v>42073</v>
      </c>
      <c r="E13" s="2" t="s">
        <v>19</v>
      </c>
      <c r="F13" s="34">
        <v>159000</v>
      </c>
      <c r="G13" s="4">
        <v>30</v>
      </c>
      <c r="H13" s="5">
        <v>239000</v>
      </c>
    </row>
    <row r="14" spans="2:8" ht="19.5" customHeight="1" x14ac:dyDescent="0.3">
      <c r="B14" s="11"/>
      <c r="C14" s="45" t="s">
        <v>34</v>
      </c>
      <c r="D14" s="13"/>
      <c r="E14" s="12"/>
      <c r="F14" s="35"/>
      <c r="G14" s="14"/>
      <c r="H14" s="15">
        <f>SUBTOTAL(1,H11:H13)</f>
        <v>202333.33333333334</v>
      </c>
    </row>
    <row r="15" spans="2:8" ht="19.5" customHeight="1" x14ac:dyDescent="0.3">
      <c r="B15" s="11"/>
      <c r="C15" s="45" t="s">
        <v>31</v>
      </c>
      <c r="D15" s="13"/>
      <c r="E15" s="12"/>
      <c r="F15" s="35">
        <f>SUBTOTAL(4,F11:F13)</f>
        <v>159000</v>
      </c>
      <c r="G15" s="14"/>
      <c r="H15" s="15"/>
    </row>
    <row r="16" spans="2:8" ht="19.5" customHeight="1" x14ac:dyDescent="0.3">
      <c r="B16" s="11" t="s">
        <v>8</v>
      </c>
      <c r="C16" s="12" t="s">
        <v>13</v>
      </c>
      <c r="D16" s="13">
        <v>42080</v>
      </c>
      <c r="E16" s="12" t="s">
        <v>20</v>
      </c>
      <c r="F16" s="35">
        <v>299000</v>
      </c>
      <c r="G16" s="14">
        <v>8</v>
      </c>
      <c r="H16" s="15">
        <v>329000</v>
      </c>
    </row>
    <row r="17" spans="2:8" ht="19.5" customHeight="1" x14ac:dyDescent="0.3">
      <c r="B17" s="46"/>
      <c r="C17" s="51" t="s">
        <v>35</v>
      </c>
      <c r="D17" s="47"/>
      <c r="E17" s="46"/>
      <c r="F17" s="48"/>
      <c r="G17" s="49"/>
      <c r="H17" s="50">
        <f>SUBTOTAL(1,H16:H16)</f>
        <v>329000</v>
      </c>
    </row>
    <row r="18" spans="2:8" ht="19.5" customHeight="1" x14ac:dyDescent="0.3">
      <c r="B18" s="46"/>
      <c r="C18" s="51" t="s">
        <v>32</v>
      </c>
      <c r="D18" s="47"/>
      <c r="E18" s="46"/>
      <c r="F18" s="48">
        <f>SUBTOTAL(4,F16:F16)</f>
        <v>299000</v>
      </c>
      <c r="G18" s="49"/>
      <c r="H18" s="50"/>
    </row>
    <row r="19" spans="2:8" ht="19.5" customHeight="1" x14ac:dyDescent="0.3">
      <c r="B19" s="46"/>
      <c r="C19" s="51" t="s">
        <v>36</v>
      </c>
      <c r="D19" s="47"/>
      <c r="E19" s="46"/>
      <c r="F19" s="48"/>
      <c r="G19" s="49"/>
      <c r="H19" s="50">
        <f>SUBTOTAL(1,H3:H16)</f>
        <v>257750</v>
      </c>
    </row>
    <row r="20" spans="2:8" ht="19.5" customHeight="1" x14ac:dyDescent="0.3">
      <c r="B20" s="46"/>
      <c r="C20" s="51" t="s">
        <v>33</v>
      </c>
      <c r="D20" s="47"/>
      <c r="E20" s="46"/>
      <c r="F20" s="48">
        <f>SUBTOTAL(4,F3:F16)</f>
        <v>399000</v>
      </c>
      <c r="G20" s="49"/>
      <c r="H20" s="50"/>
    </row>
  </sheetData>
  <phoneticPr fontId="3" type="noConversion"/>
  <conditionalFormatting sqref="G3:G2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{DEA139AE-8498-4A91-B987-EB937F47F5B4}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A139AE-8498-4A91-B987-EB937F47F5B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구분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HyoYeon Lee</dc:creator>
  <cp:lastModifiedBy>HyoYeon Lee</cp:lastModifiedBy>
  <dcterms:created xsi:type="dcterms:W3CDTF">2020-05-01T09:57:07Z</dcterms:created>
  <dcterms:modified xsi:type="dcterms:W3CDTF">2020-05-01T13:39:42Z</dcterms:modified>
</cp:coreProperties>
</file>