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8660" windowHeight="70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7" i="1" l="1"/>
  <c r="H17" i="1" s="1"/>
  <c r="E6" i="1"/>
  <c r="H6" i="1" s="1"/>
  <c r="E15" i="1"/>
  <c r="H15" i="1" s="1"/>
  <c r="E14" i="1"/>
  <c r="H14" i="1" s="1"/>
  <c r="E4" i="1"/>
  <c r="H4" i="1" s="1"/>
  <c r="E23" i="1"/>
  <c r="H23" i="1" s="1"/>
  <c r="E13" i="1"/>
  <c r="F13" i="1" s="1"/>
  <c r="G13" i="1" s="1"/>
  <c r="E19" i="1"/>
  <c r="H19" i="1" s="1"/>
  <c r="E20" i="1"/>
  <c r="H20" i="1" s="1"/>
  <c r="E10" i="1"/>
  <c r="H10" i="1" s="1"/>
  <c r="E9" i="1"/>
  <c r="H9" i="1" s="1"/>
  <c r="E22" i="1"/>
  <c r="F22" i="1" s="1"/>
  <c r="G22" i="1" s="1"/>
  <c r="E12" i="1"/>
  <c r="H12" i="1" s="1"/>
  <c r="E21" i="1"/>
  <c r="H21" i="1" s="1"/>
  <c r="E18" i="1"/>
  <c r="F18" i="1" s="1"/>
  <c r="G18" i="1" s="1"/>
  <c r="E11" i="1"/>
  <c r="H11" i="1" s="1"/>
  <c r="E5" i="1"/>
  <c r="H5" i="1" s="1"/>
  <c r="E7" i="1"/>
  <c r="H7" i="1" s="1"/>
  <c r="E16" i="1"/>
  <c r="H16" i="1" s="1"/>
  <c r="E8" i="1"/>
  <c r="H8" i="1" s="1"/>
  <c r="F11" i="1" l="1"/>
  <c r="G11" i="1" s="1"/>
  <c r="F19" i="1"/>
  <c r="G19" i="1" s="1"/>
  <c r="F14" i="1"/>
  <c r="H22" i="1"/>
  <c r="F16" i="1"/>
  <c r="G16" i="1" s="1"/>
  <c r="F9" i="1"/>
  <c r="G9" i="1" s="1"/>
  <c r="F15" i="1"/>
  <c r="G15" i="1" s="1"/>
  <c r="H18" i="1"/>
  <c r="H13" i="1"/>
  <c r="F7" i="1"/>
  <c r="G7" i="1" s="1"/>
  <c r="F21" i="1"/>
  <c r="G21" i="1" s="1"/>
  <c r="F10" i="1"/>
  <c r="G10" i="1" s="1"/>
  <c r="F23" i="1"/>
  <c r="G23" i="1" s="1"/>
  <c r="F6" i="1"/>
  <c r="G6" i="1" s="1"/>
  <c r="F8" i="1"/>
  <c r="G8" i="1" s="1"/>
  <c r="F5" i="1"/>
  <c r="F12" i="1"/>
  <c r="G12" i="1" s="1"/>
  <c r="F20" i="1"/>
  <c r="G20" i="1" s="1"/>
  <c r="F4" i="1"/>
  <c r="F17" i="1"/>
  <c r="G17" i="1" s="1"/>
  <c r="F26" i="1" l="1"/>
  <c r="G5" i="1"/>
  <c r="G26" i="1" s="1"/>
  <c r="F24" i="1"/>
  <c r="G4" i="1"/>
  <c r="G24" i="1" s="1"/>
  <c r="F25" i="1"/>
  <c r="G14" i="1"/>
  <c r="G25" i="1" s="1"/>
</calcChain>
</file>

<file path=xl/sharedStrings.xml><?xml version="1.0" encoding="utf-8"?>
<sst xmlns="http://schemas.openxmlformats.org/spreadsheetml/2006/main" count="33" uniqueCount="33">
  <si>
    <t>상반기 판매 현황 (비번호:XXX)</t>
    <phoneticPr fontId="2" type="noConversion"/>
  </si>
  <si>
    <t>제품코드</t>
    <phoneticPr fontId="2" type="noConversion"/>
  </si>
  <si>
    <t>상반기주문량</t>
    <phoneticPr fontId="2" type="noConversion"/>
  </si>
  <si>
    <t>현재고량</t>
    <phoneticPr fontId="2" type="noConversion"/>
  </si>
  <si>
    <t>생산원가</t>
    <phoneticPr fontId="2" type="noConversion"/>
  </si>
  <si>
    <t>하반기주문량</t>
    <phoneticPr fontId="2" type="noConversion"/>
  </si>
  <si>
    <t>주문금액</t>
    <phoneticPr fontId="2" type="noConversion"/>
  </si>
  <si>
    <t>비고</t>
    <phoneticPr fontId="2" type="noConversion"/>
  </si>
  <si>
    <t>J105</t>
    <phoneticPr fontId="2" type="noConversion"/>
  </si>
  <si>
    <t>A993</t>
    <phoneticPr fontId="2" type="noConversion"/>
  </si>
  <si>
    <t>K320</t>
    <phoneticPr fontId="2" type="noConversion"/>
  </si>
  <si>
    <t>J206</t>
    <phoneticPr fontId="2" type="noConversion"/>
  </si>
  <si>
    <t>Z405</t>
    <phoneticPr fontId="2" type="noConversion"/>
  </si>
  <si>
    <t>J207</t>
    <phoneticPr fontId="2" type="noConversion"/>
  </si>
  <si>
    <t>K321</t>
    <phoneticPr fontId="2" type="noConversion"/>
  </si>
  <si>
    <t>Z403</t>
    <phoneticPr fontId="2" type="noConversion"/>
  </si>
  <si>
    <t>K322</t>
    <phoneticPr fontId="2" type="noConversion"/>
  </si>
  <si>
    <t>F351</t>
    <phoneticPr fontId="2" type="noConversion"/>
  </si>
  <si>
    <t>J205</t>
    <phoneticPr fontId="2" type="noConversion"/>
  </si>
  <si>
    <t>F352</t>
    <phoneticPr fontId="2" type="noConversion"/>
  </si>
  <si>
    <t>Z406</t>
    <phoneticPr fontId="2" type="noConversion"/>
  </si>
  <si>
    <t>K323</t>
    <phoneticPr fontId="2" type="noConversion"/>
  </si>
  <si>
    <t>J208</t>
    <phoneticPr fontId="2" type="noConversion"/>
  </si>
  <si>
    <t>F350</t>
    <phoneticPr fontId="2" type="noConversion"/>
  </si>
  <si>
    <t>Z404</t>
    <phoneticPr fontId="2" type="noConversion"/>
  </si>
  <si>
    <t>F353</t>
    <phoneticPr fontId="2" type="noConversion"/>
  </si>
  <si>
    <t>Z407</t>
    <phoneticPr fontId="2" type="noConversion"/>
  </si>
  <si>
    <t>A992</t>
    <phoneticPr fontId="2" type="noConversion"/>
  </si>
  <si>
    <t>J와 K로 시작하는 제품들의 합계</t>
    <phoneticPr fontId="2" type="noConversion"/>
  </si>
  <si>
    <t>재고율(%)</t>
    <phoneticPr fontId="2" type="noConversion"/>
  </si>
  <si>
    <t>상반기주문량이 200 이상이고 현재고량이 100 이하인 제품의 합계</t>
    <phoneticPr fontId="2" type="noConversion"/>
  </si>
  <si>
    <t>상반기주문량이 300 이하이고 현재고량이 150 이상인 제품의 합계</t>
    <phoneticPr fontId="2" type="noConversion"/>
  </si>
  <si>
    <t>=SUMIFS(F4:F23,$B$4:$B$23,"&lt;=300",$C$4:$C$23,"&gt;=150")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</si>
</sst>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-&quot;₩&quot;* #,##0_-;\-&quot;₩&quot;* #,##0_-;_-&quot;₩&quot;* &quot;-&quot;_-;_-@_-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8"/>
      <color theme="1"/>
      <name val="맑은 고딕"/>
      <family val="2"/>
      <charset val="129"/>
      <scheme val="minor"/>
    </font>
    <font>
      <u/>
      <sz val="18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>
      <alignment vertical="center"/>
    </xf>
    <xf numFmtId="9" fontId="0" fillId="0" borderId="1" xfId="2" applyFont="1" applyBorder="1">
      <alignment vertical="center"/>
    </xf>
    <xf numFmtId="0" fontId="0" fillId="0" borderId="1" xfId="0" applyBorder="1" applyAlignment="1">
      <alignment horizontal="center" vertical="center"/>
    </xf>
    <xf numFmtId="42" fontId="0" fillId="0" borderId="1" xfId="1" applyFont="1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quotePrefix="1" applyBorder="1" applyAlignment="1">
      <alignment horizontal="center" vertical="center"/>
    </xf>
  </cellXfs>
  <cellStyles count="3">
    <cellStyle name="백분율" xfId="2" builtinId="5"/>
    <cellStyle name="통화 [0]" xfId="1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u="sng"/>
            </a:pPr>
            <a:r>
              <a:rPr lang="ko-KR" altLang="en-US" u="sng"/>
              <a:t>재고율과 주문현황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Sheet1!$G$3</c:f>
              <c:strCache>
                <c:ptCount val="1"/>
                <c:pt idx="0">
                  <c:v>주문금액</c:v>
                </c:pt>
              </c:strCache>
            </c:strRef>
          </c:tx>
          <c:invertIfNegative val="0"/>
          <c:cat>
            <c:strRef>
              <c:f>Sheet1!$A$4:$A$9</c:f>
              <c:strCache>
                <c:ptCount val="6"/>
                <c:pt idx="0">
                  <c:v>J207</c:v>
                </c:pt>
                <c:pt idx="1">
                  <c:v>F353</c:v>
                </c:pt>
                <c:pt idx="2">
                  <c:v>K320</c:v>
                </c:pt>
                <c:pt idx="3">
                  <c:v>Z407</c:v>
                </c:pt>
                <c:pt idx="4">
                  <c:v>J105</c:v>
                </c:pt>
                <c:pt idx="5">
                  <c:v>F352</c:v>
                </c:pt>
              </c:strCache>
            </c:strRef>
          </c:cat>
          <c:val>
            <c:numRef>
              <c:f>Sheet1!$G$4:$G$9</c:f>
              <c:numCache>
                <c:formatCode>_("₩"* #,##0_);_("₩"* \(#,##0\);_("₩"* "-"_);_(@_)</c:formatCode>
                <c:ptCount val="6"/>
                <c:pt idx="0">
                  <c:v>429000</c:v>
                </c:pt>
                <c:pt idx="1">
                  <c:v>13419000</c:v>
                </c:pt>
                <c:pt idx="2">
                  <c:v>1098000</c:v>
                </c:pt>
                <c:pt idx="3">
                  <c:v>6434500</c:v>
                </c:pt>
                <c:pt idx="4">
                  <c:v>780000</c:v>
                </c:pt>
                <c:pt idx="5">
                  <c:v>1404000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608192"/>
        <c:axId val="132926848"/>
      </c:barChart>
      <c:lineChart>
        <c:grouping val="standard"/>
        <c:varyColors val="0"/>
        <c:ser>
          <c:idx val="0"/>
          <c:order val="1"/>
          <c:tx>
            <c:strRef>
              <c:f>Sheet1!$E$3</c:f>
              <c:strCache>
                <c:ptCount val="1"/>
                <c:pt idx="0">
                  <c:v>재고율(%)</c:v>
                </c:pt>
              </c:strCache>
            </c:strRef>
          </c:tx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Sheet1!$A$4:$A$9</c:f>
              <c:strCache>
                <c:ptCount val="6"/>
                <c:pt idx="0">
                  <c:v>J207</c:v>
                </c:pt>
                <c:pt idx="1">
                  <c:v>F353</c:v>
                </c:pt>
                <c:pt idx="2">
                  <c:v>K320</c:v>
                </c:pt>
                <c:pt idx="3">
                  <c:v>Z407</c:v>
                </c:pt>
                <c:pt idx="4">
                  <c:v>J105</c:v>
                </c:pt>
                <c:pt idx="5">
                  <c:v>F352</c:v>
                </c:pt>
              </c:strCache>
            </c:strRef>
          </c:cat>
          <c:val>
            <c:numRef>
              <c:f>Sheet1!$E$4:$E$9</c:f>
              <c:numCache>
                <c:formatCode>0%</c:formatCode>
                <c:ptCount val="6"/>
                <c:pt idx="0">
                  <c:v>1.0909090909090908</c:v>
                </c:pt>
                <c:pt idx="1">
                  <c:v>0.9285714285714286</c:v>
                </c:pt>
                <c:pt idx="2">
                  <c:v>0.91666666666666663</c:v>
                </c:pt>
                <c:pt idx="3">
                  <c:v>0.82352941176470584</c:v>
                </c:pt>
                <c:pt idx="4">
                  <c:v>0.75</c:v>
                </c:pt>
                <c:pt idx="5">
                  <c:v>0.63461538461538458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738432"/>
        <c:axId val="130740224"/>
      </c:lineChart>
      <c:catAx>
        <c:axId val="130738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ko-KR" altLang="en-US"/>
                  <a:t>제품코드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30740224"/>
        <c:crosses val="autoZero"/>
        <c:auto val="1"/>
        <c:lblAlgn val="ctr"/>
        <c:lblOffset val="100"/>
        <c:noMultiLvlLbl val="0"/>
      </c:catAx>
      <c:valAx>
        <c:axId val="1307402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ko-KR" altLang="en-US"/>
                  <a:t>백분율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130738432"/>
        <c:crosses val="autoZero"/>
        <c:crossBetween val="between"/>
      </c:valAx>
      <c:valAx>
        <c:axId val="13292684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ko-KR" altLang="en-US"/>
                  <a:t>금액</a:t>
                </a:r>
              </a:p>
            </c:rich>
          </c:tx>
          <c:layout/>
          <c:overlay val="0"/>
        </c:title>
        <c:numFmt formatCode="_(&quot;₩&quot;* #,##0_);_(&quot;₩&quot;* \(#,##0\);_(&quot;₩&quot;* &quot;-&quot;_);_(@_)" sourceLinked="1"/>
        <c:majorTickMark val="out"/>
        <c:minorTickMark val="none"/>
        <c:tickLblPos val="nextTo"/>
        <c:crossAx val="135608192"/>
        <c:crosses val="max"/>
        <c:crossBetween val="between"/>
      </c:valAx>
      <c:catAx>
        <c:axId val="135608192"/>
        <c:scaling>
          <c:orientation val="minMax"/>
        </c:scaling>
        <c:delete val="1"/>
        <c:axPos val="b"/>
        <c:majorTickMark val="out"/>
        <c:minorTickMark val="none"/>
        <c:tickLblPos val="nextTo"/>
        <c:crossAx val="132926848"/>
        <c:auto val="1"/>
        <c:lblAlgn val="ctr"/>
        <c:lblOffset val="100"/>
        <c:noMultiLvlLbl val="0"/>
      </c:cat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3174</xdr:colOff>
      <xdr:row>28</xdr:row>
      <xdr:rowOff>9525</xdr:rowOff>
    </xdr:from>
    <xdr:to>
      <xdr:col>7</xdr:col>
      <xdr:colOff>647699</xdr:colOff>
      <xdr:row>37</xdr:row>
      <xdr:rowOff>184150</xdr:rowOff>
    </xdr:to>
    <xdr:graphicFrame macro="">
      <xdr:nvGraphicFramePr>
        <xdr:cNvPr id="2" name="차트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topLeftCell="A25" zoomScaleNormal="100" workbookViewId="0">
      <selection activeCell="B28" sqref="B28"/>
    </sheetView>
  </sheetViews>
  <sheetFormatPr defaultRowHeight="17" x14ac:dyDescent="0.45"/>
  <cols>
    <col min="2" max="2" width="11.33203125" customWidth="1"/>
    <col min="3" max="3" width="10.83203125" customWidth="1"/>
    <col min="4" max="4" width="10.5" customWidth="1"/>
    <col min="5" max="5" width="13.83203125" customWidth="1"/>
    <col min="6" max="6" width="11.4140625" customWidth="1"/>
    <col min="7" max="7" width="13.4140625" customWidth="1"/>
  </cols>
  <sheetData>
    <row r="1" spans="1:8" ht="26" x14ac:dyDescent="0.45">
      <c r="A1" s="6" t="s">
        <v>0</v>
      </c>
      <c r="B1" s="7"/>
      <c r="C1" s="7"/>
      <c r="D1" s="7"/>
      <c r="E1" s="7"/>
      <c r="F1" s="7"/>
      <c r="G1" s="7"/>
      <c r="H1" s="7"/>
    </row>
    <row r="3" spans="1:8" x14ac:dyDescent="0.45">
      <c r="A3" s="3" t="s">
        <v>1</v>
      </c>
      <c r="B3" s="3" t="s">
        <v>2</v>
      </c>
      <c r="C3" s="3" t="s">
        <v>3</v>
      </c>
      <c r="D3" s="3" t="s">
        <v>4</v>
      </c>
      <c r="E3" s="3" t="s">
        <v>29</v>
      </c>
      <c r="F3" s="3" t="s">
        <v>5</v>
      </c>
      <c r="G3" s="3" t="s">
        <v>6</v>
      </c>
      <c r="H3" s="3" t="s">
        <v>7</v>
      </c>
    </row>
    <row r="4" spans="1:8" x14ac:dyDescent="0.45">
      <c r="A4" s="3" t="s">
        <v>13</v>
      </c>
      <c r="B4" s="1">
        <v>110</v>
      </c>
      <c r="C4" s="1">
        <v>120</v>
      </c>
      <c r="D4" s="4">
        <v>7800</v>
      </c>
      <c r="E4" s="2">
        <f t="shared" ref="E4:E23" si="0">C4/B4</f>
        <v>1.0909090909090908</v>
      </c>
      <c r="F4" s="1">
        <f t="shared" ref="F4:F23" si="1">IF(E4&gt;=50%,B4*50%,IF(E4&gt;=30%,B4*70%,B4*100%))</f>
        <v>55</v>
      </c>
      <c r="G4" s="4">
        <f t="shared" ref="G4:G23" si="2">D4*F4</f>
        <v>429000</v>
      </c>
      <c r="H4" s="3" t="str">
        <f t="shared" ref="H4:H23" si="3">IF(E4&gt;=80%,"생산중지",IF(E4&lt;=20%,"추가생산",""))</f>
        <v>생산중지</v>
      </c>
    </row>
    <row r="5" spans="1:8" x14ac:dyDescent="0.45">
      <c r="A5" s="3" t="s">
        <v>25</v>
      </c>
      <c r="B5" s="1">
        <v>210</v>
      </c>
      <c r="C5" s="1">
        <v>195</v>
      </c>
      <c r="D5" s="4">
        <v>127800</v>
      </c>
      <c r="E5" s="2">
        <f t="shared" si="0"/>
        <v>0.9285714285714286</v>
      </c>
      <c r="F5" s="1">
        <f t="shared" si="1"/>
        <v>105</v>
      </c>
      <c r="G5" s="4">
        <f t="shared" si="2"/>
        <v>13419000</v>
      </c>
      <c r="H5" s="3" t="str">
        <f t="shared" si="3"/>
        <v>생산중지</v>
      </c>
    </row>
    <row r="6" spans="1:8" x14ac:dyDescent="0.45">
      <c r="A6" s="3" t="s">
        <v>10</v>
      </c>
      <c r="B6" s="1">
        <v>120</v>
      </c>
      <c r="C6" s="1">
        <v>110</v>
      </c>
      <c r="D6" s="4">
        <v>18300</v>
      </c>
      <c r="E6" s="2">
        <f t="shared" si="0"/>
        <v>0.91666666666666663</v>
      </c>
      <c r="F6" s="1">
        <f t="shared" si="1"/>
        <v>60</v>
      </c>
      <c r="G6" s="4">
        <f t="shared" si="2"/>
        <v>1098000</v>
      </c>
      <c r="H6" s="3" t="str">
        <f t="shared" si="3"/>
        <v>생산중지</v>
      </c>
    </row>
    <row r="7" spans="1:8" x14ac:dyDescent="0.45">
      <c r="A7" s="3" t="s">
        <v>26</v>
      </c>
      <c r="B7" s="1">
        <v>170</v>
      </c>
      <c r="C7" s="1">
        <v>140</v>
      </c>
      <c r="D7" s="4">
        <v>75700</v>
      </c>
      <c r="E7" s="2">
        <f t="shared" si="0"/>
        <v>0.82352941176470584</v>
      </c>
      <c r="F7" s="1">
        <f t="shared" si="1"/>
        <v>85</v>
      </c>
      <c r="G7" s="4">
        <f t="shared" si="2"/>
        <v>6434500</v>
      </c>
      <c r="H7" s="3" t="str">
        <f t="shared" si="3"/>
        <v>생산중지</v>
      </c>
    </row>
    <row r="8" spans="1:8" x14ac:dyDescent="0.45">
      <c r="A8" s="3" t="s">
        <v>8</v>
      </c>
      <c r="B8" s="1">
        <v>120</v>
      </c>
      <c r="C8" s="1">
        <v>90</v>
      </c>
      <c r="D8" s="4">
        <v>13000</v>
      </c>
      <c r="E8" s="2">
        <f t="shared" si="0"/>
        <v>0.75</v>
      </c>
      <c r="F8" s="1">
        <f t="shared" si="1"/>
        <v>60</v>
      </c>
      <c r="G8" s="4">
        <f t="shared" si="2"/>
        <v>780000</v>
      </c>
      <c r="H8" s="3" t="str">
        <f t="shared" si="3"/>
        <v/>
      </c>
    </row>
    <row r="9" spans="1:8" x14ac:dyDescent="0.45">
      <c r="A9" s="3" t="s">
        <v>19</v>
      </c>
      <c r="B9" s="1">
        <v>260</v>
      </c>
      <c r="C9" s="1">
        <v>165</v>
      </c>
      <c r="D9" s="4">
        <v>10800</v>
      </c>
      <c r="E9" s="2">
        <f t="shared" si="0"/>
        <v>0.63461538461538458</v>
      </c>
      <c r="F9" s="1">
        <f t="shared" si="1"/>
        <v>130</v>
      </c>
      <c r="G9" s="4">
        <f t="shared" si="2"/>
        <v>1404000</v>
      </c>
      <c r="H9" s="3" t="str">
        <f t="shared" si="3"/>
        <v/>
      </c>
    </row>
    <row r="10" spans="1:8" x14ac:dyDescent="0.45">
      <c r="A10" s="3" t="s">
        <v>18</v>
      </c>
      <c r="B10" s="1">
        <v>180</v>
      </c>
      <c r="C10" s="1">
        <v>110</v>
      </c>
      <c r="D10" s="4">
        <v>15700</v>
      </c>
      <c r="E10" s="2">
        <f t="shared" si="0"/>
        <v>0.61111111111111116</v>
      </c>
      <c r="F10" s="1">
        <f t="shared" si="1"/>
        <v>90</v>
      </c>
      <c r="G10" s="4">
        <f t="shared" si="2"/>
        <v>1413000</v>
      </c>
      <c r="H10" s="3" t="str">
        <f t="shared" si="3"/>
        <v/>
      </c>
    </row>
    <row r="11" spans="1:8" x14ac:dyDescent="0.45">
      <c r="A11" s="3" t="s">
        <v>24</v>
      </c>
      <c r="B11" s="1">
        <v>170</v>
      </c>
      <c r="C11" s="1">
        <v>95</v>
      </c>
      <c r="D11" s="4">
        <v>22300</v>
      </c>
      <c r="E11" s="2">
        <f t="shared" si="0"/>
        <v>0.55882352941176472</v>
      </c>
      <c r="F11" s="1">
        <f t="shared" si="1"/>
        <v>85</v>
      </c>
      <c r="G11" s="4">
        <f t="shared" si="2"/>
        <v>1895500</v>
      </c>
      <c r="H11" s="3" t="str">
        <f t="shared" si="3"/>
        <v/>
      </c>
    </row>
    <row r="12" spans="1:8" x14ac:dyDescent="0.45">
      <c r="A12" s="3" t="s">
        <v>21</v>
      </c>
      <c r="B12" s="1">
        <v>340</v>
      </c>
      <c r="C12" s="1">
        <v>165</v>
      </c>
      <c r="D12" s="4">
        <v>16100</v>
      </c>
      <c r="E12" s="2">
        <f t="shared" si="0"/>
        <v>0.48529411764705882</v>
      </c>
      <c r="F12" s="1">
        <f t="shared" si="1"/>
        <v>237.99999999999997</v>
      </c>
      <c r="G12" s="4">
        <f t="shared" si="2"/>
        <v>3831799.9999999995</v>
      </c>
      <c r="H12" s="3" t="str">
        <f t="shared" si="3"/>
        <v/>
      </c>
    </row>
    <row r="13" spans="1:8" x14ac:dyDescent="0.45">
      <c r="A13" s="3" t="s">
        <v>15</v>
      </c>
      <c r="B13" s="1">
        <v>280</v>
      </c>
      <c r="C13" s="1">
        <v>130</v>
      </c>
      <c r="D13" s="4">
        <v>9600</v>
      </c>
      <c r="E13" s="2">
        <f t="shared" si="0"/>
        <v>0.4642857142857143</v>
      </c>
      <c r="F13" s="1">
        <f t="shared" si="1"/>
        <v>196</v>
      </c>
      <c r="G13" s="4">
        <f t="shared" si="2"/>
        <v>1881600</v>
      </c>
      <c r="H13" s="3" t="str">
        <f t="shared" si="3"/>
        <v/>
      </c>
    </row>
    <row r="14" spans="1:8" x14ac:dyDescent="0.45">
      <c r="A14" s="3" t="s">
        <v>12</v>
      </c>
      <c r="B14" s="1">
        <v>210</v>
      </c>
      <c r="C14" s="1">
        <v>95</v>
      </c>
      <c r="D14" s="4">
        <v>10400</v>
      </c>
      <c r="E14" s="2">
        <f t="shared" si="0"/>
        <v>0.45238095238095238</v>
      </c>
      <c r="F14" s="1">
        <f t="shared" si="1"/>
        <v>147</v>
      </c>
      <c r="G14" s="4">
        <f t="shared" si="2"/>
        <v>1528800</v>
      </c>
      <c r="H14" s="3" t="str">
        <f t="shared" si="3"/>
        <v/>
      </c>
    </row>
    <row r="15" spans="1:8" x14ac:dyDescent="0.45">
      <c r="A15" s="3" t="s">
        <v>11</v>
      </c>
      <c r="B15" s="1">
        <v>190</v>
      </c>
      <c r="C15" s="1">
        <v>85</v>
      </c>
      <c r="D15" s="4">
        <v>19100</v>
      </c>
      <c r="E15" s="2">
        <f t="shared" si="0"/>
        <v>0.44736842105263158</v>
      </c>
      <c r="F15" s="1">
        <f t="shared" si="1"/>
        <v>133</v>
      </c>
      <c r="G15" s="4">
        <f t="shared" si="2"/>
        <v>2540300</v>
      </c>
      <c r="H15" s="3" t="str">
        <f t="shared" si="3"/>
        <v/>
      </c>
    </row>
    <row r="16" spans="1:8" x14ac:dyDescent="0.45">
      <c r="A16" s="3" t="s">
        <v>27</v>
      </c>
      <c r="B16" s="1">
        <v>220</v>
      </c>
      <c r="C16" s="1">
        <v>94</v>
      </c>
      <c r="D16" s="4">
        <v>30000</v>
      </c>
      <c r="E16" s="2">
        <f t="shared" si="0"/>
        <v>0.42727272727272725</v>
      </c>
      <c r="F16" s="1">
        <f t="shared" si="1"/>
        <v>154</v>
      </c>
      <c r="G16" s="4">
        <f t="shared" si="2"/>
        <v>4620000</v>
      </c>
      <c r="H16" s="3" t="str">
        <f t="shared" si="3"/>
        <v/>
      </c>
    </row>
    <row r="17" spans="1:8" x14ac:dyDescent="0.45">
      <c r="A17" s="3" t="s">
        <v>9</v>
      </c>
      <c r="B17" s="1">
        <v>250</v>
      </c>
      <c r="C17" s="1">
        <v>100</v>
      </c>
      <c r="D17" s="4">
        <v>14800</v>
      </c>
      <c r="E17" s="2">
        <f t="shared" si="0"/>
        <v>0.4</v>
      </c>
      <c r="F17" s="1">
        <f t="shared" si="1"/>
        <v>175</v>
      </c>
      <c r="G17" s="4">
        <f t="shared" si="2"/>
        <v>2590000</v>
      </c>
      <c r="H17" s="3" t="str">
        <f t="shared" si="3"/>
        <v/>
      </c>
    </row>
    <row r="18" spans="1:8" x14ac:dyDescent="0.45">
      <c r="A18" s="3" t="s">
        <v>23</v>
      </c>
      <c r="B18" s="1">
        <v>320</v>
      </c>
      <c r="C18" s="1">
        <v>95</v>
      </c>
      <c r="D18" s="4">
        <v>8200</v>
      </c>
      <c r="E18" s="2">
        <f t="shared" si="0"/>
        <v>0.296875</v>
      </c>
      <c r="F18" s="1">
        <f t="shared" si="1"/>
        <v>320</v>
      </c>
      <c r="G18" s="4">
        <f t="shared" si="2"/>
        <v>2624000</v>
      </c>
      <c r="H18" s="3" t="str">
        <f t="shared" si="3"/>
        <v/>
      </c>
    </row>
    <row r="19" spans="1:8" x14ac:dyDescent="0.45">
      <c r="A19" s="3" t="s">
        <v>16</v>
      </c>
      <c r="B19" s="1">
        <v>450</v>
      </c>
      <c r="C19" s="1">
        <v>125</v>
      </c>
      <c r="D19" s="4">
        <v>215700</v>
      </c>
      <c r="E19" s="2">
        <f t="shared" si="0"/>
        <v>0.27777777777777779</v>
      </c>
      <c r="F19" s="1">
        <f t="shared" si="1"/>
        <v>450</v>
      </c>
      <c r="G19" s="4">
        <f t="shared" si="2"/>
        <v>97065000</v>
      </c>
      <c r="H19" s="3" t="str">
        <f t="shared" si="3"/>
        <v/>
      </c>
    </row>
    <row r="20" spans="1:8" x14ac:dyDescent="0.45">
      <c r="A20" s="3" t="s">
        <v>17</v>
      </c>
      <c r="B20" s="1">
        <v>120</v>
      </c>
      <c r="C20" s="1">
        <v>30</v>
      </c>
      <c r="D20" s="4">
        <v>11300</v>
      </c>
      <c r="E20" s="2">
        <f t="shared" si="0"/>
        <v>0.25</v>
      </c>
      <c r="F20" s="1">
        <f t="shared" si="1"/>
        <v>120</v>
      </c>
      <c r="G20" s="4">
        <f t="shared" si="2"/>
        <v>1356000</v>
      </c>
      <c r="H20" s="3" t="str">
        <f t="shared" si="3"/>
        <v/>
      </c>
    </row>
    <row r="21" spans="1:8" x14ac:dyDescent="0.45">
      <c r="A21" s="3" t="s">
        <v>22</v>
      </c>
      <c r="B21" s="1">
        <v>260</v>
      </c>
      <c r="C21" s="1">
        <v>56</v>
      </c>
      <c r="D21" s="4">
        <v>15200</v>
      </c>
      <c r="E21" s="2">
        <f t="shared" si="0"/>
        <v>0.2153846153846154</v>
      </c>
      <c r="F21" s="1">
        <f t="shared" si="1"/>
        <v>260</v>
      </c>
      <c r="G21" s="4">
        <f t="shared" si="2"/>
        <v>3952000</v>
      </c>
      <c r="H21" s="3" t="str">
        <f t="shared" si="3"/>
        <v/>
      </c>
    </row>
    <row r="22" spans="1:8" x14ac:dyDescent="0.45">
      <c r="A22" s="3" t="s">
        <v>20</v>
      </c>
      <c r="B22" s="1">
        <v>550</v>
      </c>
      <c r="C22" s="1">
        <v>80</v>
      </c>
      <c r="D22" s="4">
        <v>30000</v>
      </c>
      <c r="E22" s="2">
        <f t="shared" si="0"/>
        <v>0.14545454545454545</v>
      </c>
      <c r="F22" s="1">
        <f t="shared" si="1"/>
        <v>550</v>
      </c>
      <c r="G22" s="4">
        <f t="shared" si="2"/>
        <v>16500000</v>
      </c>
      <c r="H22" s="3" t="str">
        <f t="shared" si="3"/>
        <v>추가생산</v>
      </c>
    </row>
    <row r="23" spans="1:8" x14ac:dyDescent="0.45">
      <c r="A23" s="3" t="s">
        <v>14</v>
      </c>
      <c r="B23" s="1">
        <v>180</v>
      </c>
      <c r="C23" s="1">
        <v>25</v>
      </c>
      <c r="D23" s="4">
        <v>7000</v>
      </c>
      <c r="E23" s="2">
        <f t="shared" si="0"/>
        <v>0.1388888888888889</v>
      </c>
      <c r="F23" s="1">
        <f t="shared" si="1"/>
        <v>180</v>
      </c>
      <c r="G23" s="4">
        <f t="shared" si="2"/>
        <v>1260000</v>
      </c>
      <c r="H23" s="3" t="str">
        <f t="shared" si="3"/>
        <v>추가생산</v>
      </c>
    </row>
    <row r="24" spans="1:8" x14ac:dyDescent="0.45">
      <c r="A24" s="5" t="s">
        <v>28</v>
      </c>
      <c r="B24" s="5"/>
      <c r="C24" s="5"/>
      <c r="D24" s="5"/>
      <c r="E24" s="5"/>
      <c r="F24" s="1">
        <f>SUMIF($A$4:$A$23,"J*",F4:F23)+SUMIF($A$4:$A$23,"K*",F4:F23)</f>
        <v>1526</v>
      </c>
      <c r="G24" s="4">
        <f>SUMIF($A$4:$A$23,"J*",G4:G23)+SUMIF($A$4:$A$23,"K*",G4:G23)</f>
        <v>112369100</v>
      </c>
      <c r="H24" s="5"/>
    </row>
    <row r="25" spans="1:8" x14ac:dyDescent="0.45">
      <c r="A25" s="5" t="s">
        <v>30</v>
      </c>
      <c r="B25" s="5"/>
      <c r="C25" s="5"/>
      <c r="D25" s="5"/>
      <c r="E25" s="5"/>
      <c r="F25" s="1">
        <f>SUMIFS(F4:F23,$B$4:$B$23,"&gt;=200",$C$4:$C$23,"&lt;=100")</f>
        <v>1606</v>
      </c>
      <c r="G25" s="4">
        <f>SUMIFS(G4:G23,$B$4:$B$23,"&gt;=200",$C$4:$C$23,"&lt;=100")</f>
        <v>31814800</v>
      </c>
      <c r="H25" s="5"/>
    </row>
    <row r="26" spans="1:8" x14ac:dyDescent="0.45">
      <c r="A26" s="5" t="s">
        <v>31</v>
      </c>
      <c r="B26" s="5"/>
      <c r="C26" s="5"/>
      <c r="D26" s="5"/>
      <c r="E26" s="5"/>
      <c r="F26" s="1">
        <f>SUMIFS(F4:F23,$B$4:$B$23,"&lt;=300",$C$4:$C$23,"&gt;=150")</f>
        <v>235</v>
      </c>
      <c r="G26" s="4">
        <f>SUMIFS(G4:G23,$B$4:$B$23,"&lt;=300",$C$4:$C$23,"&gt;=150")</f>
        <v>14823000</v>
      </c>
      <c r="H26" s="5"/>
    </row>
    <row r="27" spans="1:8" x14ac:dyDescent="0.45">
      <c r="A27" s="8" t="s">
        <v>32</v>
      </c>
      <c r="B27" s="5"/>
      <c r="C27" s="5"/>
      <c r="D27" s="5"/>
      <c r="E27" s="5"/>
      <c r="F27" s="5"/>
      <c r="G27" s="5"/>
      <c r="H27" s="5"/>
    </row>
  </sheetData>
  <sortState ref="A4:H23">
    <sortCondition descending="1" ref="E4:E23"/>
    <sortCondition ref="F4:F23"/>
  </sortState>
  <mergeCells count="6">
    <mergeCell ref="A26:E26"/>
    <mergeCell ref="A25:E25"/>
    <mergeCell ref="A24:E24"/>
    <mergeCell ref="A1:H1"/>
    <mergeCell ref="A27:G27"/>
    <mergeCell ref="H24:H27"/>
  </mergeCells>
  <phoneticPr fontId="2" type="noConversion"/>
  <printOptions horizontalCentered="1" verticalCentered="1"/>
  <pageMargins left="0.12" right="0.16" top="2.3622047244094491" bottom="0.2" header="0.31496062992125984" footer="0.19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" x14ac:dyDescent="0.4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" x14ac:dyDescent="0.4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2019-11-12T07:56:40Z</cp:lastPrinted>
  <dcterms:created xsi:type="dcterms:W3CDTF">2019-11-12T07:10:21Z</dcterms:created>
  <dcterms:modified xsi:type="dcterms:W3CDTF">2019-11-12T07:56:51Z</dcterms:modified>
</cp:coreProperties>
</file>