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s\Desktop\"/>
    </mc:Choice>
  </mc:AlternateContent>
  <bookViews>
    <workbookView xWindow="0" yWindow="0" windowWidth="28800" windowHeight="12285" activeTab="2"/>
  </bookViews>
  <sheets>
    <sheet name="제1작업" sheetId="1" r:id="rId1"/>
    <sheet name="제2작업" sheetId="2" r:id="rId2"/>
    <sheet name="제3작업" sheetId="3" r:id="rId3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근무지">제1작업!$H$5:$H$12</definedName>
  </definedNames>
  <calcPr calcId="162913"/>
  <pivotCaches>
    <pivotCache cacheId="25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G14" i="1"/>
  <c r="E14" i="1"/>
  <c r="E13" i="1"/>
  <c r="J5" i="1"/>
  <c r="J6" i="1"/>
  <c r="J7" i="1"/>
  <c r="J8" i="1"/>
  <c r="J9" i="1"/>
  <c r="J10" i="1"/>
  <c r="J11" i="1"/>
  <c r="J12" i="1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<sst xmlns="http://schemas.openxmlformats.org/spreadsheetml/2006/main" count="130" uniqueCount="55">
  <si>
    <t>관리번호</t>
    <phoneticPr fontId="3" type="noConversion"/>
  </si>
  <si>
    <t>업무구분</t>
    <phoneticPr fontId="3" type="noConversion"/>
  </si>
  <si>
    <t>이름</t>
    <phoneticPr fontId="3" type="noConversion"/>
  </si>
  <si>
    <t>급여
(시간당)</t>
    <phoneticPr fontId="3" type="noConversion"/>
  </si>
  <si>
    <t>근무시간
(일)</t>
    <phoneticPr fontId="3" type="noConversion"/>
  </si>
  <si>
    <t>계약일</t>
    <phoneticPr fontId="3" type="noConversion"/>
  </si>
  <si>
    <t>근무지</t>
    <phoneticPr fontId="3" type="noConversion"/>
  </si>
  <si>
    <t>계약만료일</t>
    <phoneticPr fontId="3" type="noConversion"/>
  </si>
  <si>
    <t>총급여</t>
    <phoneticPr fontId="3" type="noConversion"/>
  </si>
  <si>
    <t>T01-2</t>
    <phoneticPr fontId="3" type="noConversion"/>
  </si>
  <si>
    <t>C01-3</t>
    <phoneticPr fontId="3" type="noConversion"/>
  </si>
  <si>
    <t>C02-2</t>
    <phoneticPr fontId="3" type="noConversion"/>
  </si>
  <si>
    <t>E01-2</t>
    <phoneticPr fontId="3" type="noConversion"/>
  </si>
  <si>
    <t>T02-3</t>
    <phoneticPr fontId="3" type="noConversion"/>
  </si>
  <si>
    <t>E02-3</t>
    <phoneticPr fontId="3" type="noConversion"/>
  </si>
  <si>
    <t>C03-2</t>
    <phoneticPr fontId="3" type="noConversion"/>
  </si>
  <si>
    <t>T03-2</t>
    <phoneticPr fontId="3" type="noConversion"/>
  </si>
  <si>
    <t>여행안내</t>
  </si>
  <si>
    <t>여행안내</t>
    <phoneticPr fontId="3" type="noConversion"/>
  </si>
  <si>
    <t>IT컨설팅</t>
  </si>
  <si>
    <t>IT컨설팅</t>
    <phoneticPr fontId="3" type="noConversion"/>
  </si>
  <si>
    <t>전기기술</t>
  </si>
  <si>
    <t>전기기술</t>
    <phoneticPr fontId="3" type="noConversion"/>
  </si>
  <si>
    <t>전기기술</t>
    <phoneticPr fontId="3" type="noConversion"/>
  </si>
  <si>
    <t>여행안내</t>
    <phoneticPr fontId="3" type="noConversion"/>
  </si>
  <si>
    <t>이우주</t>
  </si>
  <si>
    <t>이우주</t>
    <phoneticPr fontId="3" type="noConversion"/>
  </si>
  <si>
    <t>김나라</t>
    <phoneticPr fontId="3" type="noConversion"/>
  </si>
  <si>
    <t>박진수</t>
    <phoneticPr fontId="3" type="noConversion"/>
  </si>
  <si>
    <t>최주호</t>
    <phoneticPr fontId="3" type="noConversion"/>
  </si>
  <si>
    <t>장영수</t>
    <phoneticPr fontId="3" type="noConversion"/>
  </si>
  <si>
    <t>신미래</t>
    <phoneticPr fontId="3" type="noConversion"/>
  </si>
  <si>
    <t>정미주</t>
    <phoneticPr fontId="3" type="noConversion"/>
  </si>
  <si>
    <t>김호영</t>
    <phoneticPr fontId="3" type="noConversion"/>
  </si>
  <si>
    <t>경주</t>
    <phoneticPr fontId="3" type="noConversion"/>
  </si>
  <si>
    <t>서울</t>
    <phoneticPr fontId="3" type="noConversion"/>
  </si>
  <si>
    <t>대전</t>
    <phoneticPr fontId="3" type="noConversion"/>
  </si>
  <si>
    <t>서울</t>
    <phoneticPr fontId="3" type="noConversion"/>
  </si>
  <si>
    <t>광주</t>
    <phoneticPr fontId="3" type="noConversion"/>
  </si>
  <si>
    <t>천안</t>
    <phoneticPr fontId="3" type="noConversion"/>
  </si>
  <si>
    <t>서울</t>
    <phoneticPr fontId="3" type="noConversion"/>
  </si>
  <si>
    <t>여행안내 급여(시간당) 평균</t>
    <phoneticPr fontId="3" type="noConversion"/>
  </si>
  <si>
    <t>근무지 서울의 평균 근무시간</t>
    <phoneticPr fontId="3" type="noConversion"/>
  </si>
  <si>
    <t>급여가 두 번쨰로 많은 사람</t>
    <phoneticPr fontId="3" type="noConversion"/>
  </si>
  <si>
    <t>&gt;=2015-01-01</t>
    <phoneticPr fontId="3" type="noConversion"/>
  </si>
  <si>
    <t>행 레이블</t>
  </si>
  <si>
    <t>총합계</t>
  </si>
  <si>
    <t>열 레이블</t>
  </si>
  <si>
    <t>2013년</t>
  </si>
  <si>
    <t>2014년</t>
  </si>
  <si>
    <t>2015년</t>
  </si>
  <si>
    <t>합계 : 급여
(시간당)</t>
  </si>
  <si>
    <t>개수 : 이름</t>
  </si>
  <si>
    <t>전체 개수 : 이름</t>
  </si>
  <si>
    <t>전체 합계 : 급여
(시간당)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</si>
</sst>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8" formatCode="0&quot;H&quot;"/>
    <numFmt numFmtId="179" formatCode="_-* #,##0.0_-;\-* #,##0.0_-;_-* &quot;-&quot;?_-;_-@_-"/>
    <numFmt numFmtId="183" formatCode="0.0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1" fontId="2" fillId="0" borderId="3" xfId="1" applyFont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41" fontId="2" fillId="0" borderId="8" xfId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9" fontId="2" fillId="0" borderId="4" xfId="0" applyNumberFormat="1" applyFont="1" applyBorder="1" applyAlignment="1">
      <alignment horizontal="center" vertical="center"/>
    </xf>
    <xf numFmtId="179" fontId="2" fillId="0" borderId="6" xfId="0" applyNumberFormat="1" applyFont="1" applyBorder="1" applyAlignment="1">
      <alignment horizontal="center" vertical="center"/>
    </xf>
    <xf numFmtId="179" fontId="2" fillId="0" borderId="9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183" fontId="2" fillId="0" borderId="8" xfId="0" applyNumberFormat="1" applyFont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1" fontId="2" fillId="0" borderId="1" xfId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right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41" fontId="2" fillId="0" borderId="31" xfId="1" applyFont="1" applyFill="1" applyBorder="1" applyAlignment="1">
      <alignment horizontal="center" vertical="center"/>
    </xf>
    <xf numFmtId="178" fontId="2" fillId="0" borderId="31" xfId="0" applyNumberFormat="1" applyFont="1" applyFill="1" applyBorder="1" applyAlignment="1">
      <alignment horizontal="right" vertical="center"/>
    </xf>
    <xf numFmtId="14" fontId="2" fillId="0" borderId="31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numFmt numFmtId="178" formatCode="0&quot;H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0</xdr:row>
      <xdr:rowOff>95250</xdr:rowOff>
    </xdr:from>
    <xdr:to>
      <xdr:col>9</xdr:col>
      <xdr:colOff>942975</xdr:colOff>
      <xdr:row>2</xdr:row>
      <xdr:rowOff>200025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95250"/>
          <a:ext cx="26098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6</xdr:col>
      <xdr:colOff>1057275</xdr:colOff>
      <xdr:row>2</xdr:row>
      <xdr:rowOff>180975</xdr:rowOff>
    </xdr:to>
    <xdr:sp macro="" textlink="">
      <xdr:nvSpPr>
        <xdr:cNvPr id="3" name="모서리가 둥근 직사각형 2"/>
        <xdr:cNvSpPr/>
      </xdr:nvSpPr>
      <xdr:spPr>
        <a:xfrm>
          <a:off x="247650" y="76200"/>
          <a:ext cx="4362450" cy="619125"/>
        </a:xfrm>
        <a:prstGeom prst="roundRect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0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전문인력 파견업무 관리현황</a:t>
          </a:r>
          <a:endParaRPr lang="en-US" altLang="ko-KR" sz="2000" b="1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ko-KR" altLang="en-US" sz="2000" b="1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s" refreshedDate="43607.716455902781" createdVersion="6" refreshedVersion="6" minRefreshableVersion="3" recordCount="8">
  <cacheSource type="worksheet">
    <worksheetSource ref="B4:J12" sheet="제1작업"/>
  </cacheSource>
  <cacheFields count="11">
    <cacheField name="관리번호" numFmtId="0">
      <sharedItems/>
    </cacheField>
    <cacheField name="업무구분" numFmtId="0">
      <sharedItems count="3">
        <s v="여행안내"/>
        <s v="IT컨설팅"/>
        <s v="전기기술"/>
      </sharedItems>
    </cacheField>
    <cacheField name="이름" numFmtId="0">
      <sharedItems/>
    </cacheField>
    <cacheField name="급여_x000a_(시간당)" numFmtId="41">
      <sharedItems containsSemiMixedTypes="0" containsString="0" containsNumber="1" containsInteger="1" minValue="54000" maxValue="80000"/>
    </cacheField>
    <cacheField name="근무시간_x000a_(일)" numFmtId="178">
      <sharedItems containsSemiMixedTypes="0" containsString="0" containsNumber="1" containsInteger="1" minValue="4" maxValue="7"/>
    </cacheField>
    <cacheField name="계약일" numFmtId="14">
      <sharedItems containsSemiMixedTypes="0" containsNonDate="0" containsDate="1" containsString="0" minDate="2013-11-20T00:00:00" maxDate="2015-03-21T00:00:00" count="8">
        <d v="2014-07-20T00:00:00"/>
        <d v="2013-12-20T00:00:00"/>
        <d v="2015-03-20T00:00:00"/>
        <d v="2014-05-20T00:00:00"/>
        <d v="2014-09-20T00:00:00"/>
        <d v="2014-11-20T00:00:00"/>
        <d v="2013-11-20T00:00:00"/>
        <d v="2014-02-20T00:00:00"/>
      </sharedItems>
      <fieldGroup par="10" base="5">
        <rangePr groupBy="months" startDate="2013-11-20T00:00:00" endDate="2015-03-21T00:00:00"/>
        <groupItems count="14">
          <s v="&lt;2013-11-20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15-03-21"/>
        </groupItems>
      </fieldGroup>
    </cacheField>
    <cacheField name="근무지" numFmtId="0">
      <sharedItems/>
    </cacheField>
    <cacheField name="계약만료일" numFmtId="14">
      <sharedItems containsSemiMixedTypes="0" containsNonDate="0" containsDate="1" containsString="0" minDate="2013-11-22T00:00:00" maxDate="2015-03-23T00:00:00"/>
    </cacheField>
    <cacheField name="총급여" numFmtId="179">
      <sharedItems containsSemiMixedTypes="0" containsString="0" containsNumber="1" minValue="5500000" maxValue="8800000"/>
    </cacheField>
    <cacheField name="분기" numFmtId="0" databaseField="0">
      <fieldGroup base="5">
        <rangePr groupBy="quarters" startDate="2013-11-20T00:00:00" endDate="2015-03-21T00:00:00"/>
        <groupItems count="6">
          <s v="&lt;2013-11-20"/>
          <s v="1사분기"/>
          <s v="2사분기"/>
          <s v="3사분기"/>
          <s v="4사분기"/>
          <s v="&gt;2015-03-21"/>
        </groupItems>
      </fieldGroup>
    </cacheField>
    <cacheField name="연" numFmtId="0" databaseField="0">
      <fieldGroup base="5">
        <rangePr groupBy="years" startDate="2013-11-20T00:00:00" endDate="2015-03-21T00:00:00"/>
        <groupItems count="5">
          <s v="&lt;2013-11-20"/>
          <s v="2013년"/>
          <s v="2014년"/>
          <s v="2015년"/>
          <s v="&gt;2015-03-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T01-2"/>
    <x v="0"/>
    <s v="이우주"/>
    <n v="55000"/>
    <n v="5"/>
    <x v="0"/>
    <s v="경주"/>
    <d v="2014-07-22T00:00:00"/>
    <n v="6050000.0000000009"/>
  </r>
  <r>
    <s v="C01-3"/>
    <x v="1"/>
    <s v="김나라"/>
    <n v="72000"/>
    <n v="6"/>
    <x v="1"/>
    <s v="서울"/>
    <d v="2013-12-23T00:00:00"/>
    <n v="8640000"/>
  </r>
  <r>
    <s v="C02-2"/>
    <x v="1"/>
    <s v="박진수"/>
    <n v="80000"/>
    <n v="5"/>
    <x v="2"/>
    <s v="대전"/>
    <d v="2015-03-22T00:00:00"/>
    <n v="8800000"/>
  </r>
  <r>
    <s v="E01-2"/>
    <x v="2"/>
    <s v="최주호"/>
    <n v="65000"/>
    <n v="5"/>
    <x v="3"/>
    <s v="서울"/>
    <d v="2014-05-22T00:00:00"/>
    <n v="6500000"/>
  </r>
  <r>
    <s v="T02-3"/>
    <x v="0"/>
    <s v="장영수"/>
    <n v="54000"/>
    <n v="7"/>
    <x v="4"/>
    <s v="광주"/>
    <d v="2014-09-23T00:00:00"/>
    <n v="8316000.0000000009"/>
  </r>
  <r>
    <s v="E02-3"/>
    <x v="2"/>
    <s v="신미래"/>
    <n v="58000"/>
    <n v="6"/>
    <x v="5"/>
    <s v="천안"/>
    <d v="2014-11-23T00:00:00"/>
    <n v="7656000.0000000009"/>
  </r>
  <r>
    <s v="C03-2"/>
    <x v="1"/>
    <s v="정미주"/>
    <n v="63000"/>
    <n v="4"/>
    <x v="6"/>
    <s v="대전"/>
    <d v="2013-11-22T00:00:00"/>
    <n v="5544000"/>
  </r>
  <r>
    <s v="T03-2"/>
    <x v="0"/>
    <s v="김호영"/>
    <n v="55000"/>
    <n v="5"/>
    <x v="7"/>
    <s v="서울"/>
    <d v="2014-02-22T00:00:00"/>
    <n v="55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8" cacheId="25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B3:J9" firstHeaderRow="1" firstDataRow="3" firstDataCol="1"/>
  <pivotFields count="11">
    <pivotField showAll="0"/>
    <pivotField axis="axisCol" showAll="0">
      <items count="4">
        <item x="1"/>
        <item x="0"/>
        <item x="2"/>
        <item t="default"/>
      </items>
    </pivotField>
    <pivotField dataField="1" showAll="0"/>
    <pivotField dataField="1" numFmtId="41" showAll="0"/>
    <pivotField numFmtId="178" showAll="0"/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numFmtId="14" showAll="0"/>
    <pivotField numFmtId="179" showAll="0"/>
    <pivotField axis="axisRow" showAll="0" defaultSubtotal="0">
      <items count="6">
        <item sd="0" x="0"/>
        <item sd="0" x="1"/>
        <item sd="0" x="2"/>
        <item sd="0" x="3"/>
        <item x="4"/>
        <item sd="0" x="5"/>
      </items>
    </pivotField>
    <pivotField axis="axisRow" showAll="0" defaultSubtotal="0">
      <items count="5">
        <item sd="0" x="0"/>
        <item sd="0" x="1"/>
        <item sd="0" x="2"/>
        <item sd="0" x="3"/>
        <item sd="0" x="4"/>
      </items>
    </pivotField>
  </pivotFields>
  <rowFields count="3">
    <field x="10"/>
    <field x="9"/>
    <field x="5"/>
  </rowFields>
  <rowItems count="4">
    <i>
      <x v="1"/>
    </i>
    <i>
      <x v="2"/>
    </i>
    <i>
      <x v="3"/>
    </i>
    <i t="grand">
      <x/>
    </i>
  </rowItems>
  <colFields count="2">
    <field x="1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dataFields count="2">
    <dataField name="개수 : 이름" fld="2" subtotal="count" baseField="0" baseItem="0"/>
    <dataField name="합계 : 급여_x000a_(시간당)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표3" displayName="표3" ref="B18:H22" totalsRowShown="0" headerRowDxfId="0" tableBorderDxfId="8">
  <autoFilter ref="B18:H22"/>
  <tableColumns count="7">
    <tableColumn id="1" name="관리번호" dataDxfId="7"/>
    <tableColumn id="2" name="업무구분" dataDxfId="6"/>
    <tableColumn id="3" name="이름" dataDxfId="5"/>
    <tableColumn id="4" name="급여_x000a_(시간당)" dataDxfId="4" dataCellStyle="쉼표 [0]"/>
    <tableColumn id="5" name="근무시간_x000a_(일)" dataDxfId="3"/>
    <tableColumn id="6" name="계약일" dataDxfId="2"/>
    <tableColumn id="7" name="근무지" dataDxfId="1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workbookViewId="0">
      <selection activeCell="B4" sqref="B4:J12"/>
    </sheetView>
  </sheetViews>
  <sheetFormatPr defaultRowHeight="13.5" x14ac:dyDescent="0.3"/>
  <cols>
    <col min="1" max="1" width="1.625" style="1" customWidth="1"/>
    <col min="2" max="6" width="9" style="1"/>
    <col min="7" max="7" width="16.125" style="1" customWidth="1"/>
    <col min="8" max="8" width="10.5" style="1" customWidth="1"/>
    <col min="9" max="9" width="11.625" style="1" bestFit="1" customWidth="1"/>
    <col min="10" max="10" width="13.75" style="1" bestFit="1" customWidth="1"/>
    <col min="11" max="11" width="5.125" style="1" customWidth="1"/>
    <col min="12" max="16384" width="9" style="1"/>
  </cols>
  <sheetData>
    <row r="1" spans="2:10" ht="20.25" customHeight="1" x14ac:dyDescent="0.3"/>
    <row r="2" spans="2:10" ht="20.25" customHeight="1" x14ac:dyDescent="0.3"/>
    <row r="3" spans="2:10" ht="20.25" customHeight="1" thickBot="1" x14ac:dyDescent="0.35"/>
    <row r="4" spans="2:10" ht="27.75" thickBot="1" x14ac:dyDescent="0.35">
      <c r="B4" s="12" t="s">
        <v>0</v>
      </c>
      <c r="C4" s="13" t="s">
        <v>1</v>
      </c>
      <c r="D4" s="13" t="s">
        <v>2</v>
      </c>
      <c r="E4" s="14" t="s">
        <v>3</v>
      </c>
      <c r="F4" s="14" t="s">
        <v>4</v>
      </c>
      <c r="G4" s="13" t="s">
        <v>5</v>
      </c>
      <c r="H4" s="13" t="s">
        <v>6</v>
      </c>
      <c r="I4" s="13" t="s">
        <v>7</v>
      </c>
      <c r="J4" s="15" t="s">
        <v>8</v>
      </c>
    </row>
    <row r="5" spans="2:10" ht="19.5" customHeight="1" x14ac:dyDescent="0.3">
      <c r="B5" s="4" t="s">
        <v>9</v>
      </c>
      <c r="C5" s="5" t="s">
        <v>18</v>
      </c>
      <c r="D5" s="5" t="s">
        <v>26</v>
      </c>
      <c r="E5" s="28">
        <v>55000</v>
      </c>
      <c r="F5" s="31">
        <v>5</v>
      </c>
      <c r="G5" s="10">
        <v>41840</v>
      </c>
      <c r="H5" s="5" t="s">
        <v>34</v>
      </c>
      <c r="I5" s="10">
        <f t="shared" ref="I5:I12" si="0">G5+RIGHT(B5,1)</f>
        <v>41842</v>
      </c>
      <c r="J5" s="34">
        <f>E5*F5*20*IF(근무지="서울",1,1.1)</f>
        <v>6050000.0000000009</v>
      </c>
    </row>
    <row r="6" spans="2:10" ht="19.5" customHeight="1" x14ac:dyDescent="0.3">
      <c r="B6" s="6" t="s">
        <v>10</v>
      </c>
      <c r="C6" s="2" t="s">
        <v>20</v>
      </c>
      <c r="D6" s="2" t="s">
        <v>27</v>
      </c>
      <c r="E6" s="29">
        <v>72000</v>
      </c>
      <c r="F6" s="32">
        <v>6</v>
      </c>
      <c r="G6" s="3">
        <v>41628</v>
      </c>
      <c r="H6" s="2" t="s">
        <v>35</v>
      </c>
      <c r="I6" s="3">
        <f t="shared" si="0"/>
        <v>41631</v>
      </c>
      <c r="J6" s="35">
        <f>E6*F6*20*IF(근무지="서울",1,1.1)</f>
        <v>8640000</v>
      </c>
    </row>
    <row r="7" spans="2:10" ht="19.5" customHeight="1" x14ac:dyDescent="0.3">
      <c r="B7" s="6" t="s">
        <v>11</v>
      </c>
      <c r="C7" s="2" t="s">
        <v>20</v>
      </c>
      <c r="D7" s="2" t="s">
        <v>28</v>
      </c>
      <c r="E7" s="29">
        <v>80000</v>
      </c>
      <c r="F7" s="32">
        <v>5</v>
      </c>
      <c r="G7" s="3">
        <v>42083</v>
      </c>
      <c r="H7" s="2" t="s">
        <v>36</v>
      </c>
      <c r="I7" s="3">
        <f t="shared" si="0"/>
        <v>42085</v>
      </c>
      <c r="J7" s="35">
        <f>E7*F7*20*IF(근무지="서울",1,1.1)</f>
        <v>8800000</v>
      </c>
    </row>
    <row r="8" spans="2:10" ht="19.5" customHeight="1" x14ac:dyDescent="0.3">
      <c r="B8" s="6" t="s">
        <v>12</v>
      </c>
      <c r="C8" s="2" t="s">
        <v>22</v>
      </c>
      <c r="D8" s="2" t="s">
        <v>29</v>
      </c>
      <c r="E8" s="29">
        <v>65000</v>
      </c>
      <c r="F8" s="32">
        <v>5</v>
      </c>
      <c r="G8" s="3">
        <v>41779</v>
      </c>
      <c r="H8" s="2" t="s">
        <v>37</v>
      </c>
      <c r="I8" s="3">
        <f t="shared" si="0"/>
        <v>41781</v>
      </c>
      <c r="J8" s="35">
        <f>E8*F8*20*IF(근무지="서울",1,1.1)</f>
        <v>6500000</v>
      </c>
    </row>
    <row r="9" spans="2:10" ht="19.5" customHeight="1" x14ac:dyDescent="0.3">
      <c r="B9" s="6" t="s">
        <v>13</v>
      </c>
      <c r="C9" s="2" t="s">
        <v>18</v>
      </c>
      <c r="D9" s="2" t="s">
        <v>30</v>
      </c>
      <c r="E9" s="29">
        <v>54000</v>
      </c>
      <c r="F9" s="32">
        <v>7</v>
      </c>
      <c r="G9" s="3">
        <v>41902</v>
      </c>
      <c r="H9" s="2" t="s">
        <v>38</v>
      </c>
      <c r="I9" s="3">
        <f t="shared" si="0"/>
        <v>41905</v>
      </c>
      <c r="J9" s="35">
        <f>E9*F9*20*IF(근무지="서울",1,1.1)</f>
        <v>8316000.0000000009</v>
      </c>
    </row>
    <row r="10" spans="2:10" ht="19.5" customHeight="1" x14ac:dyDescent="0.3">
      <c r="B10" s="6" t="s">
        <v>14</v>
      </c>
      <c r="C10" s="2" t="s">
        <v>23</v>
      </c>
      <c r="D10" s="2" t="s">
        <v>31</v>
      </c>
      <c r="E10" s="29">
        <v>58000</v>
      </c>
      <c r="F10" s="32">
        <v>6</v>
      </c>
      <c r="G10" s="3">
        <v>41963</v>
      </c>
      <c r="H10" s="2" t="s">
        <v>39</v>
      </c>
      <c r="I10" s="3">
        <f t="shared" si="0"/>
        <v>41966</v>
      </c>
      <c r="J10" s="35">
        <f>E10*F10*20*IF(근무지="서울",1,1.1)</f>
        <v>7656000.0000000009</v>
      </c>
    </row>
    <row r="11" spans="2:10" ht="19.5" customHeight="1" x14ac:dyDescent="0.3">
      <c r="B11" s="6" t="s">
        <v>15</v>
      </c>
      <c r="C11" s="2" t="s">
        <v>20</v>
      </c>
      <c r="D11" s="2" t="s">
        <v>32</v>
      </c>
      <c r="E11" s="29">
        <v>63000</v>
      </c>
      <c r="F11" s="32">
        <v>4</v>
      </c>
      <c r="G11" s="3">
        <v>41598</v>
      </c>
      <c r="H11" s="2" t="s">
        <v>36</v>
      </c>
      <c r="I11" s="3">
        <f t="shared" si="0"/>
        <v>41600</v>
      </c>
      <c r="J11" s="35">
        <f>E11*F11*20*IF(근무지="서울",1,1.1)</f>
        <v>5544000</v>
      </c>
    </row>
    <row r="12" spans="2:10" ht="19.5" customHeight="1" thickBot="1" x14ac:dyDescent="0.35">
      <c r="B12" s="7" t="s">
        <v>16</v>
      </c>
      <c r="C12" s="8" t="s">
        <v>24</v>
      </c>
      <c r="D12" s="8" t="s">
        <v>33</v>
      </c>
      <c r="E12" s="30">
        <v>55000</v>
      </c>
      <c r="F12" s="33">
        <v>5</v>
      </c>
      <c r="G12" s="11">
        <v>41690</v>
      </c>
      <c r="H12" s="8" t="s">
        <v>40</v>
      </c>
      <c r="I12" s="11">
        <f t="shared" si="0"/>
        <v>41692</v>
      </c>
      <c r="J12" s="36">
        <f>E12*F12*20*IF(근무지="서울",1,1.1)</f>
        <v>5500000</v>
      </c>
    </row>
    <row r="13" spans="2:10" ht="19.5" customHeight="1" x14ac:dyDescent="0.3">
      <c r="B13" s="24" t="s">
        <v>41</v>
      </c>
      <c r="C13" s="25"/>
      <c r="D13" s="21"/>
      <c r="E13" s="37">
        <f>ROUND(DAVERAGE(B4:J12,E4,C4:C5),-2)</f>
        <v>54700</v>
      </c>
      <c r="F13" s="26"/>
      <c r="G13" s="20" t="s">
        <v>43</v>
      </c>
      <c r="H13" s="21"/>
      <c r="I13" s="16" t="s">
        <v>2</v>
      </c>
      <c r="J13" s="17" t="s">
        <v>6</v>
      </c>
    </row>
    <row r="14" spans="2:10" ht="19.5" customHeight="1" thickBot="1" x14ac:dyDescent="0.35">
      <c r="B14" s="22" t="s">
        <v>42</v>
      </c>
      <c r="C14" s="23"/>
      <c r="D14" s="19"/>
      <c r="E14" s="38">
        <f>SUMIF(근무지,"서울",F5:F12)/COUNTIF(근무지,"서울")</f>
        <v>5.333333333333333</v>
      </c>
      <c r="F14" s="27"/>
      <c r="G14" s="18" t="str">
        <f>INDEX(B5:J12,MATCH(LARGE(E5:E12,2),E5:E12,0),3)</f>
        <v>김나라</v>
      </c>
      <c r="H14" s="19"/>
      <c r="I14" s="8" t="s">
        <v>25</v>
      </c>
      <c r="J14" s="9" t="str">
        <f>VLOOKUP(I14,D5:J12,5,FALSE)</f>
        <v>경주</v>
      </c>
    </row>
  </sheetData>
  <mergeCells count="5">
    <mergeCell ref="G14:H14"/>
    <mergeCell ref="G13:H13"/>
    <mergeCell ref="F13:F14"/>
    <mergeCell ref="B14:D14"/>
    <mergeCell ref="B13:D13"/>
  </mergeCells>
  <phoneticPr fontId="3" type="noConversion"/>
  <conditionalFormatting sqref="E5:E1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{38146EE1-9E0D-4196-8A33-54BC7F474617}</x14:id>
        </ext>
      </extLst>
    </cfRule>
  </conditionalFormatting>
  <dataValidations count="1">
    <dataValidation type="list" allowBlank="1" showInputMessage="1" showErrorMessage="1" sqref="I14">
      <formula1>$D$5:$D$12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8146EE1-9E0D-4196-8A33-54BC7F47461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E5:E12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workbookViewId="0">
      <selection activeCell="L18" sqref="L18"/>
    </sheetView>
  </sheetViews>
  <sheetFormatPr defaultRowHeight="16.5" x14ac:dyDescent="0.3"/>
  <cols>
    <col min="1" max="1" width="1.625" customWidth="1"/>
    <col min="2" max="3" width="10.25" customWidth="1"/>
    <col min="7" max="7" width="16.125" customWidth="1"/>
    <col min="8" max="8" width="10.5" customWidth="1"/>
  </cols>
  <sheetData>
    <row r="1" spans="2:8" ht="17.25" thickBot="1" x14ac:dyDescent="0.35"/>
    <row r="2" spans="2:8" ht="27.75" thickBot="1" x14ac:dyDescent="0.35">
      <c r="B2" s="12" t="s">
        <v>0</v>
      </c>
      <c r="C2" s="13" t="s">
        <v>1</v>
      </c>
      <c r="D2" s="13" t="s">
        <v>2</v>
      </c>
      <c r="E2" s="14" t="s">
        <v>3</v>
      </c>
      <c r="F2" s="14" t="s">
        <v>4</v>
      </c>
      <c r="G2" s="13" t="s">
        <v>5</v>
      </c>
      <c r="H2" s="13" t="s">
        <v>6</v>
      </c>
    </row>
    <row r="3" spans="2:8" x14ac:dyDescent="0.3">
      <c r="B3" s="4" t="s">
        <v>9</v>
      </c>
      <c r="C3" s="5" t="s">
        <v>18</v>
      </c>
      <c r="D3" s="5" t="s">
        <v>26</v>
      </c>
      <c r="E3" s="28">
        <v>55000</v>
      </c>
      <c r="F3" s="31">
        <v>5</v>
      </c>
      <c r="G3" s="10">
        <v>41840</v>
      </c>
      <c r="H3" s="5" t="s">
        <v>34</v>
      </c>
    </row>
    <row r="4" spans="2:8" x14ac:dyDescent="0.3">
      <c r="B4" s="6" t="s">
        <v>10</v>
      </c>
      <c r="C4" s="2" t="s">
        <v>20</v>
      </c>
      <c r="D4" s="2" t="s">
        <v>27</v>
      </c>
      <c r="E4" s="29">
        <v>72000</v>
      </c>
      <c r="F4" s="32">
        <v>6</v>
      </c>
      <c r="G4" s="3">
        <v>41628</v>
      </c>
      <c r="H4" s="2" t="s">
        <v>35</v>
      </c>
    </row>
    <row r="5" spans="2:8" x14ac:dyDescent="0.3">
      <c r="B5" s="6" t="s">
        <v>11</v>
      </c>
      <c r="C5" s="2" t="s">
        <v>20</v>
      </c>
      <c r="D5" s="2" t="s">
        <v>28</v>
      </c>
      <c r="E5" s="29">
        <v>80000</v>
      </c>
      <c r="F5" s="32">
        <v>5</v>
      </c>
      <c r="G5" s="3">
        <v>42083</v>
      </c>
      <c r="H5" s="2" t="s">
        <v>36</v>
      </c>
    </row>
    <row r="6" spans="2:8" x14ac:dyDescent="0.3">
      <c r="B6" s="6" t="s">
        <v>12</v>
      </c>
      <c r="C6" s="2" t="s">
        <v>22</v>
      </c>
      <c r="D6" s="2" t="s">
        <v>29</v>
      </c>
      <c r="E6" s="29">
        <v>65000</v>
      </c>
      <c r="F6" s="32">
        <v>5</v>
      </c>
      <c r="G6" s="3">
        <v>41779</v>
      </c>
      <c r="H6" s="2" t="s">
        <v>37</v>
      </c>
    </row>
    <row r="7" spans="2:8" x14ac:dyDescent="0.3">
      <c r="B7" s="6" t="s">
        <v>13</v>
      </c>
      <c r="C7" s="2" t="s">
        <v>18</v>
      </c>
      <c r="D7" s="2" t="s">
        <v>30</v>
      </c>
      <c r="E7" s="29">
        <v>54000</v>
      </c>
      <c r="F7" s="32">
        <v>7</v>
      </c>
      <c r="G7" s="3">
        <v>41902</v>
      </c>
      <c r="H7" s="2" t="s">
        <v>38</v>
      </c>
    </row>
    <row r="8" spans="2:8" x14ac:dyDescent="0.3">
      <c r="B8" s="6" t="s">
        <v>14</v>
      </c>
      <c r="C8" s="2" t="s">
        <v>23</v>
      </c>
      <c r="D8" s="2" t="s">
        <v>31</v>
      </c>
      <c r="E8" s="29">
        <v>58000</v>
      </c>
      <c r="F8" s="32">
        <v>6</v>
      </c>
      <c r="G8" s="3">
        <v>41963</v>
      </c>
      <c r="H8" s="2" t="s">
        <v>39</v>
      </c>
    </row>
    <row r="9" spans="2:8" x14ac:dyDescent="0.3">
      <c r="B9" s="6" t="s">
        <v>15</v>
      </c>
      <c r="C9" s="2" t="s">
        <v>20</v>
      </c>
      <c r="D9" s="2" t="s">
        <v>32</v>
      </c>
      <c r="E9" s="29">
        <v>63000</v>
      </c>
      <c r="F9" s="32">
        <v>4</v>
      </c>
      <c r="G9" s="3">
        <v>41598</v>
      </c>
      <c r="H9" s="2" t="s">
        <v>36</v>
      </c>
    </row>
    <row r="10" spans="2:8" ht="17.25" thickBot="1" x14ac:dyDescent="0.35">
      <c r="B10" s="7" t="s">
        <v>16</v>
      </c>
      <c r="C10" s="8" t="s">
        <v>24</v>
      </c>
      <c r="D10" s="8" t="s">
        <v>33</v>
      </c>
      <c r="E10" s="30">
        <v>55000</v>
      </c>
      <c r="F10" s="33">
        <v>5</v>
      </c>
      <c r="G10" s="11">
        <v>41690</v>
      </c>
      <c r="H10" s="8" t="s">
        <v>40</v>
      </c>
    </row>
    <row r="12" spans="2:8" ht="17.25" thickBot="1" x14ac:dyDescent="0.35"/>
    <row r="13" spans="2:8" x14ac:dyDescent="0.3">
      <c r="B13" s="13" t="s">
        <v>6</v>
      </c>
      <c r="C13" s="13" t="s">
        <v>5</v>
      </c>
    </row>
    <row r="14" spans="2:8" x14ac:dyDescent="0.3">
      <c r="B14" t="s">
        <v>40</v>
      </c>
    </row>
    <row r="15" spans="2:8" x14ac:dyDescent="0.3">
      <c r="C15" t="s">
        <v>44</v>
      </c>
    </row>
    <row r="18" spans="2:8" ht="27" x14ac:dyDescent="0.3">
      <c r="B18" s="39" t="s">
        <v>0</v>
      </c>
      <c r="C18" s="40" t="s">
        <v>1</v>
      </c>
      <c r="D18" s="40" t="s">
        <v>2</v>
      </c>
      <c r="E18" s="41" t="s">
        <v>3</v>
      </c>
      <c r="F18" s="41" t="s">
        <v>4</v>
      </c>
      <c r="G18" s="40" t="s">
        <v>5</v>
      </c>
      <c r="H18" s="42" t="s">
        <v>6</v>
      </c>
    </row>
    <row r="19" spans="2:8" x14ac:dyDescent="0.3">
      <c r="B19" s="47" t="s">
        <v>10</v>
      </c>
      <c r="C19" s="43" t="s">
        <v>20</v>
      </c>
      <c r="D19" s="43" t="s">
        <v>27</v>
      </c>
      <c r="E19" s="44">
        <v>72000</v>
      </c>
      <c r="F19" s="45">
        <v>6</v>
      </c>
      <c r="G19" s="46">
        <v>41628</v>
      </c>
      <c r="H19" s="48" t="s">
        <v>35</v>
      </c>
    </row>
    <row r="20" spans="2:8" x14ac:dyDescent="0.3">
      <c r="B20" s="47" t="s">
        <v>11</v>
      </c>
      <c r="C20" s="43" t="s">
        <v>20</v>
      </c>
      <c r="D20" s="43" t="s">
        <v>28</v>
      </c>
      <c r="E20" s="44">
        <v>80000</v>
      </c>
      <c r="F20" s="45">
        <v>5</v>
      </c>
      <c r="G20" s="46">
        <v>42083</v>
      </c>
      <c r="H20" s="48" t="s">
        <v>36</v>
      </c>
    </row>
    <row r="21" spans="2:8" x14ac:dyDescent="0.3">
      <c r="B21" s="47" t="s">
        <v>12</v>
      </c>
      <c r="C21" s="43" t="s">
        <v>22</v>
      </c>
      <c r="D21" s="43" t="s">
        <v>29</v>
      </c>
      <c r="E21" s="44">
        <v>65000</v>
      </c>
      <c r="F21" s="45">
        <v>5</v>
      </c>
      <c r="G21" s="46">
        <v>41779</v>
      </c>
      <c r="H21" s="48" t="s">
        <v>37</v>
      </c>
    </row>
    <row r="22" spans="2:8" x14ac:dyDescent="0.3">
      <c r="B22" s="49" t="s">
        <v>16</v>
      </c>
      <c r="C22" s="50" t="s">
        <v>24</v>
      </c>
      <c r="D22" s="50" t="s">
        <v>33</v>
      </c>
      <c r="E22" s="51">
        <v>55000</v>
      </c>
      <c r="F22" s="52">
        <v>5</v>
      </c>
      <c r="G22" s="53">
        <v>41690</v>
      </c>
      <c r="H22" s="54" t="s">
        <v>40</v>
      </c>
    </row>
  </sheetData>
  <phoneticPr fontId="3" type="noConversion"/>
  <conditionalFormatting sqref="E3:E1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{C9EFE805-9D6B-4502-AB9C-BA4E8DAF739C}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EFE805-9D6B-4502-AB9C-BA4E8DAF739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9"/>
  <sheetViews>
    <sheetView tabSelected="1" workbookViewId="0">
      <selection activeCell="B5" sqref="B5"/>
    </sheetView>
  </sheetViews>
  <sheetFormatPr defaultRowHeight="16.5" x14ac:dyDescent="0.3"/>
  <cols>
    <col min="1" max="1" width="1.625" customWidth="1"/>
    <col min="2" max="3" width="11.875" customWidth="1"/>
    <col min="4" max="4" width="18.75" customWidth="1"/>
    <col min="5" max="5" width="11.125" customWidth="1"/>
    <col min="6" max="6" width="18.75" customWidth="1"/>
    <col min="7" max="7" width="11.125" customWidth="1"/>
    <col min="8" max="8" width="18.75" customWidth="1"/>
    <col min="9" max="9" width="15.875" customWidth="1"/>
    <col min="10" max="10" width="23.5" customWidth="1"/>
    <col min="11" max="11" width="7.375" customWidth="1"/>
  </cols>
  <sheetData>
    <row r="3" spans="2:10" x14ac:dyDescent="0.3">
      <c r="C3" s="55" t="s">
        <v>47</v>
      </c>
    </row>
    <row r="4" spans="2:10" x14ac:dyDescent="0.3">
      <c r="C4" t="s">
        <v>19</v>
      </c>
      <c r="E4" t="s">
        <v>17</v>
      </c>
      <c r="G4" t="s">
        <v>21</v>
      </c>
      <c r="I4" t="s">
        <v>53</v>
      </c>
      <c r="J4" t="s">
        <v>54</v>
      </c>
    </row>
    <row r="5" spans="2:10" x14ac:dyDescent="0.3">
      <c r="B5" s="55" t="s">
        <v>45</v>
      </c>
      <c r="C5" t="s">
        <v>52</v>
      </c>
      <c r="D5" t="s">
        <v>51</v>
      </c>
      <c r="E5" t="s">
        <v>52</v>
      </c>
      <c r="F5" t="s">
        <v>51</v>
      </c>
      <c r="G5" t="s">
        <v>52</v>
      </c>
      <c r="H5" t="s">
        <v>51</v>
      </c>
    </row>
    <row r="6" spans="2:10" x14ac:dyDescent="0.3">
      <c r="B6" s="56" t="s">
        <v>48</v>
      </c>
      <c r="C6" s="57">
        <v>2</v>
      </c>
      <c r="D6" s="57">
        <v>135000</v>
      </c>
      <c r="E6" s="57"/>
      <c r="F6" s="57"/>
      <c r="G6" s="57"/>
      <c r="H6" s="57"/>
      <c r="I6" s="57">
        <v>2</v>
      </c>
      <c r="J6" s="57">
        <v>135000</v>
      </c>
    </row>
    <row r="7" spans="2:10" x14ac:dyDescent="0.3">
      <c r="B7" s="56" t="s">
        <v>49</v>
      </c>
      <c r="C7" s="57"/>
      <c r="D7" s="57"/>
      <c r="E7" s="57">
        <v>3</v>
      </c>
      <c r="F7" s="57">
        <v>164000</v>
      </c>
      <c r="G7" s="57">
        <v>2</v>
      </c>
      <c r="H7" s="57">
        <v>123000</v>
      </c>
      <c r="I7" s="57">
        <v>5</v>
      </c>
      <c r="J7" s="57">
        <v>287000</v>
      </c>
    </row>
    <row r="8" spans="2:10" x14ac:dyDescent="0.3">
      <c r="B8" s="56" t="s">
        <v>50</v>
      </c>
      <c r="C8" s="57">
        <v>1</v>
      </c>
      <c r="D8" s="57">
        <v>80000</v>
      </c>
      <c r="E8" s="57"/>
      <c r="F8" s="57"/>
      <c r="G8" s="57"/>
      <c r="H8" s="57"/>
      <c r="I8" s="57">
        <v>1</v>
      </c>
      <c r="J8" s="57">
        <v>80000</v>
      </c>
    </row>
    <row r="9" spans="2:10" x14ac:dyDescent="0.3">
      <c r="B9" s="56" t="s">
        <v>46</v>
      </c>
      <c r="C9" s="57">
        <v>3</v>
      </c>
      <c r="D9" s="57">
        <v>215000</v>
      </c>
      <c r="E9" s="57">
        <v>3</v>
      </c>
      <c r="F9" s="57">
        <v>164000</v>
      </c>
      <c r="G9" s="57">
        <v>2</v>
      </c>
      <c r="H9" s="57">
        <v>123000</v>
      </c>
      <c r="I9" s="57">
        <v>8</v>
      </c>
      <c r="J9" s="57">
        <v>502000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제1작업</vt:lpstr>
      <vt:lpstr>제2작업</vt:lpstr>
      <vt:lpstr>제3작업</vt:lpstr>
      <vt:lpstr>제2작업!Criteria</vt:lpstr>
      <vt:lpstr>제2작업!Extract</vt:lpstr>
      <vt:lpstr>근무지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</dc:creator>
  <cp:lastModifiedBy>ls</cp:lastModifiedBy>
  <dcterms:created xsi:type="dcterms:W3CDTF">2019-05-22T07:04:17Z</dcterms:created>
  <dcterms:modified xsi:type="dcterms:W3CDTF">2019-05-22T08:22:35Z</dcterms:modified>
</cp:coreProperties>
</file>