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서종화\Downloads\길벗컴활1급통합\기출\01회\"/>
    </mc:Choice>
  </mc:AlternateContent>
  <xr:revisionPtr revIDLastSave="0" documentId="13_ncr:1_{BC57402F-90A6-4AE0-8537-4AB8D9FD31E3}" xr6:coauthVersionLast="47" xr6:coauthVersionMax="47" xr10:uidLastSave="{00000000-0000-0000-0000-000000000000}"/>
  <bookViews>
    <workbookView xWindow="-120" yWindow="-120" windowWidth="29040" windowHeight="15720" tabRatio="721" activeTab="3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11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eta.T" hidden="1" xlm="1">#NAME?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9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4" l="1"/>
  <c r="G3" i="4" s="1"/>
  <c r="L22" i="3"/>
  <c r="M22" i="3"/>
  <c r="N22" i="3"/>
  <c r="M5" i="3" a="1"/>
  <c r="M5" i="3"/>
  <c r="M6" i="3" a="1"/>
  <c r="M6" i="3"/>
  <c r="M7" i="3" a="1"/>
  <c r="M7" i="3"/>
  <c r="M8" i="3" a="1"/>
  <c r="M8" i="3"/>
  <c r="M9" i="3" a="1"/>
  <c r="M9" i="3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" i="1"/>
  <c r="J3" i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5" i="3" a="1"/>
  <c r="H9" i="3" a="1"/>
  <c r="H13" i="3" a="1"/>
  <c r="H17" i="3" a="1"/>
  <c r="H21" i="3" a="1"/>
  <c r="H6" i="3" a="1"/>
  <c r="H10" i="3" a="1"/>
  <c r="H14" i="3" a="1"/>
  <c r="H18" i="3" a="1"/>
  <c r="H7" i="3" a="1"/>
  <c r="H11" i="3" a="1"/>
  <c r="H15" i="3" a="1"/>
  <c r="H19" i="3" a="1"/>
  <c r="H8" i="3" a="1"/>
  <c r="H16" i="3" a="1"/>
  <c r="H22" i="3" a="1"/>
  <c r="H23" i="3" a="1"/>
  <c r="H12" i="3" a="1"/>
  <c r="H20" i="3" a="1"/>
  <c r="H4" i="3" a="1"/>
  <c r="H20" i="3" l="1"/>
  <c r="H12" i="3"/>
  <c r="H23" i="3"/>
  <c r="H22" i="3"/>
  <c r="H16" i="3"/>
  <c r="H8" i="3"/>
  <c r="H19" i="3"/>
  <c r="H15" i="3"/>
  <c r="H11" i="3"/>
  <c r="H7" i="3"/>
  <c r="H18" i="3"/>
  <c r="H14" i="3"/>
  <c r="H10" i="3"/>
  <c r="H6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34F1E872-329C-4A14-86B2-681F8D0D3156}" name="MS Access Database_Query1" type="1" refreshedVersion="8" background="1">
    <dbPr connection="DSN=MS Access Database;DBQ=C:\Users\서종화\Downloads\길벗컴활1급통합\기출\01회\위판장별판매현황.accdb;DefaultDir=C:\Users\서종화\Downloads\길벗컴활1급통합\기출\01회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<sst xmlns="http://schemas.openxmlformats.org/spreadsheetml/2006/main" count="743" uniqueCount="296">
  <si>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</si>
  <si>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</si>
  <si>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</si>
  <si>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</si>
  <si>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</si>
  <si>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</si>
  <si>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</si>
  <si>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</si>
  <si>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</si>
  <si>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</si>
  <si>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</si>
  <si>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</si>
  <si>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</si>
  <si>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</si>
  <si>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</si>
  <si>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</si>
  <si>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</si>
  <si>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</si>
  <si>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</si>
  <si>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</si>
  <si>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</si>
  <si>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</si>
  <si>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</si>
  <si>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</si>
  <si>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</si>
  <si>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</si>
  <si>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</si>
  <si>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</si>
  <si>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</si>
  <si>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</si>
  <si>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</si>
  <si>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</si>
  <si>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</si>
  <si>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</si>
  <si>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</si>
  <si>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</si>
  <si>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</si>
  <si>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</si>
  <si>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</si>
  <si>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</si>
  <si>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</si>
  <si>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</si>
  <si>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</si>
  <si>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</si>
  <si>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</si>
  <si>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</si>
  <si>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</si>
  <si>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</si>
  <si>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</si>
  <si>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</si>
  <si>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</si>
  <si>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</si>
  <si>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</si>
  <si>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</si>
  <si>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</si>
  <si>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</si>
  <si>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</si>
  <si>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</si>
  <si>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</si>
  <si>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</si>
  <si>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</si>
  <si>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</si>
  <si>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</si>
  <si>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</si>
  <si>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</si>
  <si>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</si>
  <si>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</si>
  <si>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</si>
  <si>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</si>
  <si>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</si>
  <si>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</si>
  <si>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</si>
  <si>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</si>
  <si>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</si>
  <si>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</si>
  <si>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</si>
  <si>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</si>
  <si>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</si>
  <si>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</si>
  <si>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</si>
  <si>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</si>
  <si>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</si>
  <si>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</si>
  <si>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</si>
  <si>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</si>
  <si>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</si>
  <si>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</si>
  <si>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</si>
  <si>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</si>
  <si>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</si>
  <si>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</si>
  <si>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</si>
  <si>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</si>
  <si>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</si>
  <si>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</si>
  <si>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</si>
  <si>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</si>
  <si>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</si>
  <si>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</si>
  <si>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</si>
  <si>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</si>
  <si>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</si>
  <si>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</si>
  <si>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</si>
  <si>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</si>
  <si>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</si>
  <si>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</si>
  <si>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</si>
  <si>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</si>
  <si>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</si>
  <si>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</si>
  <si>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</si>
  <si>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</si>
  <si>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</si>
  <si>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</si>
  <si>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</si>
  <si>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</si>
  <si>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</si>
  <si>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</si>
  <si>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</si>
  <si>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</si>
  <si>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</si>
  <si>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</si>
  <si>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</si>
  <si>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</si>
  <si>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</si>
  <si>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</si>
  <si>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</si>
  <si>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</si>
  <si>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</si>
  <si>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</si>
  <si>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</si>
  <si>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</si>
  <si>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</si>
  <si>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</si>
  <si>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</si>
  <si>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</si>
  <si>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</si>
  <si>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</si>
  <si>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</si>
  <si>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</si>
  <si>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</si>
  <si>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</si>
  <si>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</si>
  <si>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</si>
  <si>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</si>
  <si>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</si>
  <si>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</si>
  <si>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</si>
  <si>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</si>
  <si>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</si>
  <si>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</si>
  <si>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</si>
  <si>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</si>
  <si>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</si>
  <si>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</si>
  <si>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</si>
  <si>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</si>
  <si>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</si>
  <si>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</si>
  <si>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</si>
  <si>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</si>
  <si>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</si>
  <si>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</si>
  <si>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</si>
  <si>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</si>
  <si>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</si>
  <si>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</si>
  <si>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</si>
  <si>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</si>
  <si>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</si>
  <si>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</si>
  <si>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</si>
  <si>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</si>
  <si>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</si>
  <si>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</si>
  <si>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</si>
  <si>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</si>
  <si>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</si>
  <si>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</si>
  <si>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</si>
  <si>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</si>
  <si>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</si>
  <si>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</si>
  <si>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</si>
  <si>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</si>
  <si>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</si>
  <si>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</si>
  <si>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</si>
  <si>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</si>
  <si>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</si>
  <si>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</si>
  <si>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</si>
  <si>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</si>
  <si>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</si>
  <si>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</si>
  <si>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</si>
  <si>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</si>
  <si>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</si>
  <si>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</si>
  <si>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</si>
  <si>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</si>
  <si>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</si>
  <si>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</si>
  <si>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</si>
  <si>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</si>
  <si>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</si>
  <si>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</si>
  <si>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</si>
  <si>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</si>
  <si>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</si>
  <si>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</si>
  <si>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</si>
  <si>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</si>
  <si>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</si>
  <si>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</si>
  <si>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</si>
  <si>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</si>
  <si>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</si>
  <si>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</si>
  <si>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</si>
  <si>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</si>
  <si>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</si>
  <si>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</si>
  <si>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</si>
  <si>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</si>
  <si>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</si>
  <si>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</si>
  <si>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</si>
  <si>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</si>
  <si>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</si>
  <si>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</si>
  <si>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</si>
  <si>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</si>
  <si>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</si>
  <si>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</si>
  <si>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</si>
  <si>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</si>
  <si>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</si>
  <si>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</si>
  <si>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</si>
  <si>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</si>
  <si>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</si>
  <si>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</si>
  <si>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</si>
  <si>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</si>
  <si>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</si>
  <si>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</si>
  <si>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</si>
  <si>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</si>
  <si>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</si>
  <si>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</si>
  <si>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</si>
  <si>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</si>
  <si>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</si>
  <si>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</si>
  <si>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</si>
  <si>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</si>
  <si>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</si>
  <si>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</si>
  <si>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</si>
  <si>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제품명</t>
    <phoneticPr fontId="2" type="noConversion"/>
  </si>
  <si>
    <t>주문일</t>
    <phoneticPr fontId="2" type="noConversion"/>
  </si>
  <si>
    <t>적립금</t>
    <phoneticPr fontId="2" type="noConversion"/>
  </si>
  <si>
    <t>주문금액</t>
    <phoneticPr fontId="2" type="noConversion"/>
  </si>
  <si>
    <t>어종상태명</t>
  </si>
  <si>
    <t>(모두)</t>
  </si>
  <si>
    <t>총합계</t>
  </si>
  <si>
    <t>서귀포위판장</t>
  </si>
  <si>
    <t>성산위판장</t>
  </si>
  <si>
    <t>흑산도위판장</t>
  </si>
  <si>
    <t>개수 : 위판장코드</t>
  </si>
  <si>
    <t>위판장명</t>
  </si>
  <si>
    <t>위판금액</t>
  </si>
  <si>
    <t>위판날짜</t>
  </si>
  <si>
    <t>1-1000000</t>
  </si>
  <si>
    <t>1000001-2000000</t>
  </si>
  <si>
    <t>2000001-3000000</t>
  </si>
  <si>
    <t>3000001-4000000</t>
  </si>
  <si>
    <t>해당없음</t>
  </si>
  <si>
    <t>1-1000000 요약</t>
  </si>
  <si>
    <t>1000001-2000000 요약</t>
  </si>
  <si>
    <t>2000001-3000000 요약</t>
  </si>
  <si>
    <t>3000001-4000000 요약</t>
  </si>
  <si>
    <t>2026-01-19</t>
  </si>
  <si>
    <t>이율증가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</si>
  <si>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</si>
  <si>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</si>
  <si>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</si>
  <si>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</si>
  <si>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</si>
  <si>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</si>
  <si>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</si>
  <si>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</si>
  <si>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월납입액</t>
  </si>
  <si>
    <t>연이율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</si>
</sst>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9" formatCode="0&quot;개&quot;"/>
    <numFmt numFmtId="180" formatCode="[Red][&gt;=0.1]&quot;상승&quot;;[Blue][&lt;0]&quot;감소&quot;;&quot;보통&quot;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1" xfId="1" applyNumberFormat="1" applyFont="1" applyBorder="1">
      <alignment vertical="center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6" fontId="0" fillId="0" borderId="4" xfId="0" applyNumberForma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1</xdr:row>
          <xdr:rowOff>9525</xdr:rowOff>
        </xdr:from>
        <xdr:to>
          <xdr:col>5</xdr:col>
          <xdr:colOff>19050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</xdr:row>
          <xdr:rowOff>19050</xdr:rowOff>
        </xdr:from>
        <xdr:to>
          <xdr:col>5</xdr:col>
          <xdr:colOff>19050</xdr:colOff>
          <xdr:row>6</xdr:row>
          <xdr:rowOff>9525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76200</xdr:rowOff>
        </xdr:from>
        <xdr:to>
          <xdr:col>4</xdr:col>
          <xdr:colOff>9525</xdr:colOff>
          <xdr:row>2</xdr:row>
          <xdr:rowOff>9525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서종화" refreshedDate="46041.469079629627" backgroundQuery="1" createdVersion="8" refreshedVersion="8" minRefreshableVersion="3" recordCount="57" xr:uid="{0873020A-885A-4EE2-9A68-7AF4D57F707E}">
  <cacheSource type="external" connectionId="2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A871E6-D021-4A25-BB61-84DF76A6939F}" name="피벗 테이블1" cacheId="9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createdVersion="8" indent="0" compact="0" outline="1" outlineData="1" compactData="0" fieldListSortAscending="1">
  <location ref="B4:F24" firstHeaderRow="1" firstDataRow="2" firstDataCol="2" rowPageCount="1" colPageCount="1"/>
  <pivotFields count="5">
    <pivotField dataField="1" compact="0" subtotalTop="0" showAll="0">
      <items count="8">
        <item x="3"/>
        <item x="5"/>
        <item x="2"/>
        <item x="6"/>
        <item x="0"/>
        <item x="1"/>
        <item x="4"/>
        <item t="default"/>
      </items>
    </pivotField>
    <pivotField axis="axisPage" compact="0" subtotalTop="0" showAll="0">
      <items count="4">
        <item x="1"/>
        <item x="0"/>
        <item x="2"/>
        <item t="default"/>
      </items>
    </pivotField>
    <pivotField axis="axisCol" compact="0" subtotalTop="0" showAll="0">
      <items count="4">
        <item x="1"/>
        <item x="0"/>
        <item x="2"/>
        <item t="default"/>
      </items>
    </pivotField>
    <pivotField axis="axisRow" compact="0" subtotalTop="0" showAll="0">
      <items count="5">
        <item x="0"/>
        <item x="1"/>
        <item x="3"/>
        <item x="2"/>
        <item t="default"/>
      </items>
    </pivotField>
    <pivotField name="위판금액" axis="axisRow" compact="0" subtotalTop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9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t="default">
      <x v="2"/>
    </i>
    <i>
      <x v="3"/>
    </i>
    <i r="1">
      <x/>
    </i>
    <i t="default">
      <x v="3"/>
    </i>
    <i>
      <x v="4"/>
    </i>
    <i r="1"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5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O32"/>
  <sheetViews>
    <sheetView workbookViewId="0">
      <selection activeCell="H23" sqref="H23"/>
    </sheetView>
  </sheetViews>
  <sheetFormatPr defaultRowHeight="16.5" x14ac:dyDescent="0.3"/>
  <cols>
    <col min="1" max="1" width="11.5" customWidth="1"/>
    <col min="2" max="2" width="17.375" customWidth="1"/>
    <col min="3" max="3" width="11.5" customWidth="1"/>
    <col min="4" max="5" width="9.125" bestFit="1" customWidth="1"/>
    <col min="6" max="6" width="11.25" bestFit="1" customWidth="1"/>
    <col min="9" max="9" width="3" customWidth="1"/>
    <col min="11" max="11" width="14.625" customWidth="1"/>
  </cols>
  <sheetData>
    <row r="1" spans="1:15" x14ac:dyDescent="0.3">
      <c r="A1" t="s">
        <v>26</v>
      </c>
    </row>
    <row r="2" spans="1:15" x14ac:dyDescent="0.3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4" t="s">
        <v>260</v>
      </c>
    </row>
    <row r="3" spans="1:15" x14ac:dyDescent="0.3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OR(WEEKDAY(B3,2)=6,WEEKDAY(B3,2)=7)</f>
        <v>1</v>
      </c>
      <c r="O3" t="b">
        <f>OR(F3=LARGE(F3:F29,1),F3=SMALL(F3:F29,1))</f>
        <v>0</v>
      </c>
    </row>
    <row r="4" spans="1:15" x14ac:dyDescent="0.3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  <c r="O4" t="b">
        <f t="shared" ref="O4:O29" si="0">OR(F4=LARGE(F4:F30,1),F4=SMALL(F4:F30,1))</f>
        <v>0</v>
      </c>
    </row>
    <row r="5" spans="1:15" x14ac:dyDescent="0.3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t="s">
        <v>261</v>
      </c>
      <c r="K5" t="s">
        <v>262</v>
      </c>
      <c r="L5" t="s">
        <v>263</v>
      </c>
      <c r="M5" t="s">
        <v>264</v>
      </c>
      <c r="O5" t="b">
        <f t="shared" si="0"/>
        <v>0</v>
      </c>
    </row>
    <row r="6" spans="1:15" x14ac:dyDescent="0.3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  <c r="O6" t="b">
        <f t="shared" si="0"/>
        <v>0</v>
      </c>
    </row>
    <row r="7" spans="1:15" x14ac:dyDescent="0.3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  <c r="O7" t="b">
        <f t="shared" si="0"/>
        <v>0</v>
      </c>
    </row>
    <row r="8" spans="1:15" x14ac:dyDescent="0.3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  <c r="O8" t="b">
        <f t="shared" si="0"/>
        <v>1</v>
      </c>
    </row>
    <row r="9" spans="1:15" x14ac:dyDescent="0.3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  <c r="O9" t="b">
        <f t="shared" si="0"/>
        <v>0</v>
      </c>
    </row>
    <row r="10" spans="1:15" x14ac:dyDescent="0.3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  <c r="O10" t="b">
        <f t="shared" si="0"/>
        <v>0</v>
      </c>
    </row>
    <row r="11" spans="1:15" x14ac:dyDescent="0.3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  <c r="O11" t="b">
        <f t="shared" si="0"/>
        <v>1</v>
      </c>
    </row>
    <row r="12" spans="1:15" x14ac:dyDescent="0.3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  <c r="O12" t="b">
        <f t="shared" si="0"/>
        <v>0</v>
      </c>
    </row>
    <row r="13" spans="1:15" x14ac:dyDescent="0.3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  <c r="O13" t="b">
        <f t="shared" si="0"/>
        <v>0</v>
      </c>
    </row>
    <row r="14" spans="1:15" x14ac:dyDescent="0.3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  <c r="O14" t="b">
        <f t="shared" si="0"/>
        <v>0</v>
      </c>
    </row>
    <row r="15" spans="1:15" x14ac:dyDescent="0.3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  <c r="O15" t="b">
        <f t="shared" si="0"/>
        <v>0</v>
      </c>
    </row>
    <row r="16" spans="1:15" x14ac:dyDescent="0.3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  <c r="O16" t="b">
        <f t="shared" si="0"/>
        <v>0</v>
      </c>
    </row>
    <row r="17" spans="1:15" x14ac:dyDescent="0.3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  <c r="O17" t="b">
        <f t="shared" si="0"/>
        <v>0</v>
      </c>
    </row>
    <row r="18" spans="1:15" x14ac:dyDescent="0.3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  <c r="O18" t="b">
        <f t="shared" si="0"/>
        <v>0</v>
      </c>
    </row>
    <row r="19" spans="1:15" x14ac:dyDescent="0.3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  <c r="O19" t="b">
        <f t="shared" si="0"/>
        <v>0</v>
      </c>
    </row>
    <row r="20" spans="1:15" x14ac:dyDescent="0.3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  <c r="O20" t="b">
        <f t="shared" si="0"/>
        <v>0</v>
      </c>
    </row>
    <row r="21" spans="1:15" x14ac:dyDescent="0.3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  <c r="O21" t="b">
        <f t="shared" si="0"/>
        <v>0</v>
      </c>
    </row>
    <row r="22" spans="1:15" x14ac:dyDescent="0.3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  <c r="O22" t="b">
        <f t="shared" si="0"/>
        <v>0</v>
      </c>
    </row>
    <row r="23" spans="1:15" x14ac:dyDescent="0.3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  <c r="O23" t="b">
        <f t="shared" si="0"/>
        <v>0</v>
      </c>
    </row>
    <row r="24" spans="1:15" x14ac:dyDescent="0.3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  <c r="O24" t="b">
        <f t="shared" si="0"/>
        <v>0</v>
      </c>
    </row>
    <row r="25" spans="1:15" x14ac:dyDescent="0.3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  <c r="O25" t="b">
        <f t="shared" si="0"/>
        <v>0</v>
      </c>
    </row>
    <row r="26" spans="1:15" x14ac:dyDescent="0.3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  <c r="O26" t="b">
        <f t="shared" si="0"/>
        <v>1</v>
      </c>
    </row>
    <row r="27" spans="1:15" x14ac:dyDescent="0.3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  <c r="O27" t="b">
        <f t="shared" si="0"/>
        <v>1</v>
      </c>
    </row>
    <row r="28" spans="1:15" x14ac:dyDescent="0.3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  <c r="O28" t="b">
        <f t="shared" si="0"/>
        <v>1</v>
      </c>
    </row>
    <row r="29" spans="1:15" x14ac:dyDescent="0.3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  <c r="O29" t="b">
        <f t="shared" si="0"/>
        <v>1</v>
      </c>
    </row>
    <row r="30" spans="1:15" x14ac:dyDescent="0.3">
      <c r="C30" s="5"/>
      <c r="E30" s="5"/>
    </row>
    <row r="31" spans="1:15" x14ac:dyDescent="0.3">
      <c r="C31" s="5"/>
      <c r="E31" s="5"/>
    </row>
    <row r="32" spans="1:15" x14ac:dyDescent="0.3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OR(F3=LARGE(F3:F29,1),F3=SMALL(F3:F29,1))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workbookViewId="0">
      <selection activeCell="H27" sqref="H27"/>
    </sheetView>
  </sheetViews>
  <sheetFormatPr defaultRowHeight="16.5" x14ac:dyDescent="0.3"/>
  <cols>
    <col min="1" max="1" width="11.125" bestFit="1" customWidth="1"/>
    <col min="2" max="2" width="11.25" bestFit="1" customWidth="1"/>
    <col min="3" max="3" width="17.25" bestFit="1" customWidth="1"/>
    <col min="4" max="4" width="11.25" bestFit="1" customWidth="1"/>
    <col min="5" max="5" width="7.375" bestFit="1" customWidth="1"/>
    <col min="6" max="6" width="9.25" bestFit="1" customWidth="1"/>
    <col min="7" max="7" width="7.875" bestFit="1" customWidth="1"/>
    <col min="8" max="8" width="6.875" bestFit="1" customWidth="1"/>
    <col min="9" max="9" width="7.875" bestFit="1" customWidth="1"/>
  </cols>
  <sheetData>
    <row r="1" spans="1:9" x14ac:dyDescent="0.3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3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3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3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3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3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3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3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3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3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3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3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3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3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3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3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3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3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3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3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3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3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3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3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3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3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3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3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3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3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3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3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3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3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3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3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3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3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3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3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3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3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3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3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3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3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3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3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3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3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3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3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3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3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3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3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3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3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3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3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3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3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3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3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3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3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3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3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3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3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3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3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3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3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3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3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3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3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3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3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3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3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3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3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3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3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3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3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3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3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3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3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3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3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3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3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3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3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3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3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workbookViewId="0">
      <selection activeCell="H4" sqref="H4:H23"/>
    </sheetView>
  </sheetViews>
  <sheetFormatPr defaultRowHeight="16.5" x14ac:dyDescent="0.3"/>
  <cols>
    <col min="1" max="1" width="1.625" customWidth="1"/>
    <col min="4" max="5" width="10.375" bestFit="1" customWidth="1"/>
    <col min="6" max="6" width="18.25" bestFit="1" customWidth="1"/>
    <col min="7" max="7" width="10.375" bestFit="1" customWidth="1"/>
    <col min="9" max="10" width="12.375" bestFit="1" customWidth="1"/>
    <col min="11" max="11" width="2.75" customWidth="1"/>
    <col min="12" max="12" width="11.125" customWidth="1"/>
    <col min="13" max="13" width="13.375" customWidth="1"/>
    <col min="14" max="14" width="18.25" customWidth="1"/>
    <col min="15" max="15" width="7.125" bestFit="1" customWidth="1"/>
  </cols>
  <sheetData>
    <row r="2" spans="2:15" x14ac:dyDescent="0.3">
      <c r="B2" t="s">
        <v>26</v>
      </c>
      <c r="L2" t="s">
        <v>27</v>
      </c>
    </row>
    <row r="3" spans="2:15" x14ac:dyDescent="0.3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3">
      <c r="B4" s="2" t="s">
        <v>39</v>
      </c>
      <c r="C4" s="2" t="str">
        <f>VLOOKUP(MID(B4,1,2),$L$12:$O$18,MATCH(MID(B4,3,2),$M$12:$O$12,0)+1)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>IF(VALUE(RIGHT(I4,3))&lt;=100,SUBSTITUTE(I4,"A","J"),IF(VALUE(RIGHT(I4,3))&lt;=200,SUBSTITUTE(I4,"G","D"),SUBSTITUTE(I4,"C","E")))</f>
        <v>123E456</v>
      </c>
      <c r="L4" s="2" t="s">
        <v>41</v>
      </c>
      <c r="M4" s="2" t="str" cm="1">
        <f t="array" ref="M4">TEXT(SUM((LEFT($B$4:$B$23,2)=L4)*$G$4:$G$23)/SUM($G$4:$G$23),"00.0%")</f>
        <v>22.4%</v>
      </c>
    </row>
    <row r="5" spans="2:15" x14ac:dyDescent="0.3">
      <c r="B5" s="2" t="s">
        <v>42</v>
      </c>
      <c r="C5" s="2" t="e">
        <f t="shared" ref="C5:C23" si="0">VLOOKUP(MID(B5,1,2),$L$12:$O$18,MATCH(MID(B5,3,2),$M$12:$O$12,0)+1)</f>
        <v>#N/A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>IF(VALUE(RIGHT(I5,3))&lt;=100,SUBSTITUTE(I5,"A","J"),IF(VALUE(RIGHT(I5,3))&lt;=200,SUBSTITUTE(I5,"G","D"),SUBSTITUTE(I5,"C","E")))</f>
        <v>234J095</v>
      </c>
      <c r="L5" s="2" t="s">
        <v>44</v>
      </c>
      <c r="M5" s="2" t="str" cm="1">
        <f t="array" ref="M5">TEXT(SUM((LEFT($B$4:$B$23,2)=L5)*$G$4:$G$23)/SUM($G$4:$G$23),"00.0%")</f>
        <v>15.6%</v>
      </c>
    </row>
    <row r="6" spans="2:15" x14ac:dyDescent="0.3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 cm="1">
        <f t="array" ref="M6">TEXT(SUM((LEFT($B$4:$B$23,2)=L6)*$G$4:$G$23)/SUM($G$4:$G$23),"00.0%")</f>
        <v>18.7%</v>
      </c>
    </row>
    <row r="7" spans="2:15" x14ac:dyDescent="0.3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 cm="1">
        <f t="array" ref="M7">TEXT(SUM((LEFT($B$4:$B$23,2)=L7)*$G$4:$G$23)/SUM($G$4:$G$23),"00.0%")</f>
        <v>18.0%</v>
      </c>
    </row>
    <row r="8" spans="2:15" x14ac:dyDescent="0.3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/>
      </c>
      <c r="I8" s="2" t="s">
        <v>79</v>
      </c>
      <c r="J8" s="2" t="str">
        <f t="shared" si="2"/>
        <v>936D104</v>
      </c>
      <c r="L8" s="2" t="s">
        <v>51</v>
      </c>
      <c r="M8" s="2" t="str" cm="1">
        <f t="array" ref="M8">TEXT(SUM((LEFT($B$4:$B$23,2)=L8)*$G$4:$G$23)/SUM($G$4:$G$23),"00.0%")</f>
        <v>14.2%</v>
      </c>
    </row>
    <row r="9" spans="2:15" x14ac:dyDescent="0.3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 cm="1">
        <f t="array" ref="M9">TEXT(SUM((LEFT($B$4:$B$23,2)=L9)*$G$4:$G$23)/SUM($G$4:$G$23),"00.0%")</f>
        <v>11.0%</v>
      </c>
    </row>
    <row r="10" spans="2:15" x14ac:dyDescent="0.3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x14ac:dyDescent="0.3">
      <c r="B11" s="2" t="s">
        <v>55</v>
      </c>
      <c r="C11" s="2" t="e">
        <f t="shared" si="0"/>
        <v>#N/A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3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3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3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3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3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3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3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/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3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x14ac:dyDescent="0.3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3">
      <c r="B21" s="2" t="s">
        <v>55</v>
      </c>
      <c r="C21" s="2" t="e">
        <f t="shared" si="0"/>
        <v>#N/A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 x14ac:dyDescent="0.3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>
        <f>ROUND(AVERAGE(LARGE(D4:D23,3)),2)&amp;" - "&amp;ROUND(AVERAGE(SMALL(D4:D23,3)),2)</f>
        <v>135 - 45</v>
      </c>
      <c r="M22" s="2" t="str">
        <f t="shared" ref="M22:N22" si="3">ROUND(AVERAGE(LARGE(E4:E23,3)),2)&amp;" - "&amp;ROUND(AVERAGE(SMALL(E4:E23,3)),2)</f>
        <v>39 - 18</v>
      </c>
      <c r="N22" s="2" t="str">
        <f t="shared" si="3"/>
        <v>45 - 25</v>
      </c>
    </row>
    <row r="23" spans="2:15" x14ac:dyDescent="0.3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4"/>
  <sheetViews>
    <sheetView tabSelected="1" workbookViewId="0">
      <selection activeCell="I15" sqref="I15"/>
    </sheetView>
  </sheetViews>
  <sheetFormatPr defaultRowHeight="16.5" x14ac:dyDescent="0.3"/>
  <cols>
    <col min="1" max="1" width="3.25" customWidth="1"/>
    <col min="2" max="2" width="17.375" bestFit="1" customWidth="1"/>
    <col min="3" max="3" width="11.25" bestFit="1" customWidth="1"/>
    <col min="4" max="4" width="13.25" bestFit="1" customWidth="1"/>
    <col min="5" max="5" width="11.25" bestFit="1" customWidth="1"/>
    <col min="6" max="6" width="13.25" bestFit="1" customWidth="1"/>
    <col min="7" max="8" width="7.375" bestFit="1" customWidth="1"/>
    <col min="9" max="9" width="13.25" bestFit="1" customWidth="1"/>
  </cols>
  <sheetData>
    <row r="2" spans="2:6" x14ac:dyDescent="0.3">
      <c r="B2" s="25" t="s">
        <v>265</v>
      </c>
      <c r="C2" t="s">
        <v>266</v>
      </c>
    </row>
    <row r="4" spans="2:6" x14ac:dyDescent="0.3">
      <c r="B4" s="25" t="s">
        <v>271</v>
      </c>
      <c r="D4" s="25" t="s">
        <v>272</v>
      </c>
    </row>
    <row r="5" spans="2:6" x14ac:dyDescent="0.3">
      <c r="B5" s="25" t="s">
        <v>273</v>
      </c>
      <c r="C5" s="25" t="s">
        <v>274</v>
      </c>
      <c r="D5" t="s">
        <v>268</v>
      </c>
      <c r="E5" t="s">
        <v>269</v>
      </c>
      <c r="F5" t="s">
        <v>270</v>
      </c>
    </row>
    <row r="6" spans="2:6" x14ac:dyDescent="0.3">
      <c r="B6" t="s">
        <v>275</v>
      </c>
      <c r="D6" s="27"/>
      <c r="E6" s="27"/>
      <c r="F6" s="27"/>
    </row>
    <row r="7" spans="2:6" x14ac:dyDescent="0.3">
      <c r="C7" s="26">
        <v>45748</v>
      </c>
      <c r="D7" s="27">
        <v>11</v>
      </c>
      <c r="E7" s="27">
        <v>12</v>
      </c>
      <c r="F7" s="27">
        <v>6</v>
      </c>
    </row>
    <row r="8" spans="2:6" x14ac:dyDescent="0.3">
      <c r="C8" s="26">
        <v>45749</v>
      </c>
      <c r="D8" s="27">
        <v>3</v>
      </c>
      <c r="E8" s="27">
        <v>3</v>
      </c>
      <c r="F8" s="27">
        <v>1</v>
      </c>
    </row>
    <row r="9" spans="2:6" x14ac:dyDescent="0.3">
      <c r="C9" s="26">
        <v>45750</v>
      </c>
      <c r="D9" s="27" t="s">
        <v>279</v>
      </c>
      <c r="E9" s="27">
        <v>5</v>
      </c>
      <c r="F9" s="27">
        <v>1</v>
      </c>
    </row>
    <row r="10" spans="2:6" x14ac:dyDescent="0.3">
      <c r="C10" s="26">
        <v>45762</v>
      </c>
      <c r="D10" s="27" t="s">
        <v>279</v>
      </c>
      <c r="E10" s="27">
        <v>2</v>
      </c>
      <c r="F10" s="27" t="s">
        <v>279</v>
      </c>
    </row>
    <row r="11" spans="2:6" x14ac:dyDescent="0.3">
      <c r="B11" t="s">
        <v>280</v>
      </c>
      <c r="D11" s="27">
        <v>14</v>
      </c>
      <c r="E11" s="27">
        <v>22</v>
      </c>
      <c r="F11" s="27">
        <v>8</v>
      </c>
    </row>
    <row r="12" spans="2:6" x14ac:dyDescent="0.3">
      <c r="B12" t="s">
        <v>276</v>
      </c>
      <c r="D12" s="27"/>
      <c r="E12" s="27"/>
      <c r="F12" s="27"/>
    </row>
    <row r="13" spans="2:6" x14ac:dyDescent="0.3">
      <c r="C13" s="26">
        <v>45748</v>
      </c>
      <c r="D13" s="27">
        <v>3</v>
      </c>
      <c r="E13" s="27">
        <v>1</v>
      </c>
      <c r="F13" s="27">
        <v>1</v>
      </c>
    </row>
    <row r="14" spans="2:6" x14ac:dyDescent="0.3">
      <c r="C14" s="26">
        <v>45749</v>
      </c>
      <c r="D14" s="27" t="s">
        <v>279</v>
      </c>
      <c r="E14" s="27">
        <v>1</v>
      </c>
      <c r="F14" s="27">
        <v>1</v>
      </c>
    </row>
    <row r="15" spans="2:6" x14ac:dyDescent="0.3">
      <c r="C15" s="26">
        <v>45750</v>
      </c>
      <c r="D15" s="27" t="s">
        <v>279</v>
      </c>
      <c r="E15" s="27" t="s">
        <v>279</v>
      </c>
      <c r="F15" s="27">
        <v>1</v>
      </c>
    </row>
    <row r="16" spans="2:6" x14ac:dyDescent="0.3">
      <c r="B16" t="s">
        <v>281</v>
      </c>
      <c r="D16" s="27">
        <v>3</v>
      </c>
      <c r="E16" s="27">
        <v>2</v>
      </c>
      <c r="F16" s="27">
        <v>3</v>
      </c>
    </row>
    <row r="17" spans="2:6" x14ac:dyDescent="0.3">
      <c r="B17" t="s">
        <v>277</v>
      </c>
      <c r="D17" s="27"/>
      <c r="E17" s="27"/>
      <c r="F17" s="27"/>
    </row>
    <row r="18" spans="2:6" x14ac:dyDescent="0.3">
      <c r="C18" s="26">
        <v>45748</v>
      </c>
      <c r="D18" s="27">
        <v>2</v>
      </c>
      <c r="E18" s="27" t="s">
        <v>279</v>
      </c>
      <c r="F18" s="27">
        <v>1</v>
      </c>
    </row>
    <row r="19" spans="2:6" x14ac:dyDescent="0.3">
      <c r="B19" t="s">
        <v>282</v>
      </c>
      <c r="D19" s="27">
        <v>2</v>
      </c>
      <c r="E19" s="27" t="s">
        <v>279</v>
      </c>
      <c r="F19" s="27">
        <v>1</v>
      </c>
    </row>
    <row r="20" spans="2:6" x14ac:dyDescent="0.3">
      <c r="B20" t="s">
        <v>278</v>
      </c>
      <c r="D20" s="27"/>
      <c r="E20" s="27"/>
      <c r="F20" s="27"/>
    </row>
    <row r="21" spans="2:6" x14ac:dyDescent="0.3">
      <c r="C21" s="26">
        <v>45748</v>
      </c>
      <c r="D21" s="27" t="s">
        <v>279</v>
      </c>
      <c r="E21" s="27">
        <v>1</v>
      </c>
      <c r="F21" s="27" t="s">
        <v>279</v>
      </c>
    </row>
    <row r="22" spans="2:6" x14ac:dyDescent="0.3">
      <c r="C22" s="26">
        <v>45750</v>
      </c>
      <c r="D22" s="27">
        <v>1</v>
      </c>
      <c r="E22" s="27" t="s">
        <v>279</v>
      </c>
      <c r="F22" s="27" t="s">
        <v>279</v>
      </c>
    </row>
    <row r="23" spans="2:6" x14ac:dyDescent="0.3">
      <c r="B23" t="s">
        <v>283</v>
      </c>
      <c r="D23" s="27">
        <v>1</v>
      </c>
      <c r="E23" s="27">
        <v>1</v>
      </c>
      <c r="F23" s="27" t="s">
        <v>279</v>
      </c>
    </row>
    <row r="24" spans="2:6" x14ac:dyDescent="0.3">
      <c r="B24" t="s">
        <v>267</v>
      </c>
      <c r="D24" s="27">
        <v>20</v>
      </c>
      <c r="E24" s="27">
        <v>25</v>
      </c>
      <c r="F24" s="27">
        <v>12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EC14-36E1-455C-83FB-F9A3CE7722D4}">
  <sheetPr codeName="Sheet11"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4" max="6" width="9.25" bestFit="1" customWidth="1" outlineLevel="1"/>
  </cols>
  <sheetData>
    <row r="1" spans="2:6" ht="17.25" thickBot="1" x14ac:dyDescent="0.35"/>
    <row r="2" spans="2:6" x14ac:dyDescent="0.3">
      <c r="B2" s="33" t="s">
        <v>287</v>
      </c>
      <c r="C2" s="34"/>
      <c r="D2" s="40"/>
      <c r="E2" s="40"/>
      <c r="F2" s="40"/>
    </row>
    <row r="3" spans="2:6" collapsed="1" x14ac:dyDescent="0.3">
      <c r="B3" s="32"/>
      <c r="C3" s="32"/>
      <c r="D3" s="41" t="s">
        <v>289</v>
      </c>
      <c r="E3" s="41" t="s">
        <v>285</v>
      </c>
      <c r="F3" s="41" t="s">
        <v>286</v>
      </c>
    </row>
    <row r="4" spans="2:6" hidden="1" outlineLevel="1" x14ac:dyDescent="0.3">
      <c r="B4" s="36"/>
      <c r="C4" s="36"/>
      <c r="D4" s="29"/>
      <c r="E4" s="43"/>
      <c r="F4" s="43"/>
    </row>
    <row r="5" spans="2:6" x14ac:dyDescent="0.3">
      <c r="B5" s="37" t="s">
        <v>288</v>
      </c>
      <c r="C5" s="38"/>
      <c r="D5" s="35"/>
      <c r="E5" s="35"/>
      <c r="F5" s="35"/>
    </row>
    <row r="6" spans="2:6" outlineLevel="1" x14ac:dyDescent="0.3">
      <c r="B6" s="36"/>
      <c r="C6" s="36" t="s">
        <v>295</v>
      </c>
      <c r="D6" s="30">
        <v>5.5E-2</v>
      </c>
      <c r="E6" s="42">
        <v>5.8000000000000003E-2</v>
      </c>
      <c r="F6" s="42">
        <v>5.1999999999999998E-2</v>
      </c>
    </row>
    <row r="7" spans="2:6" x14ac:dyDescent="0.3">
      <c r="B7" s="37" t="s">
        <v>290</v>
      </c>
      <c r="C7" s="38"/>
      <c r="D7" s="35"/>
      <c r="E7" s="35"/>
      <c r="F7" s="35"/>
    </row>
    <row r="8" spans="2:6" ht="17.25" outlineLevel="1" thickBot="1" x14ac:dyDescent="0.35">
      <c r="B8" s="39"/>
      <c r="C8" s="39" t="s">
        <v>294</v>
      </c>
      <c r="D8" s="31">
        <v>764046.48687129002</v>
      </c>
      <c r="E8" s="31">
        <v>769597.62824588502</v>
      </c>
      <c r="F8" s="31">
        <v>758519.981602657</v>
      </c>
    </row>
    <row r="9" spans="2:6" x14ac:dyDescent="0.3">
      <c r="B9" t="s">
        <v>291</v>
      </c>
    </row>
    <row r="10" spans="2:6" x14ac:dyDescent="0.3">
      <c r="B10" t="s">
        <v>292</v>
      </c>
    </row>
    <row r="11" spans="2:6" x14ac:dyDescent="0.3">
      <c r="B11" t="s">
        <v>293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F3" sqref="F3:G8"/>
    </sheetView>
  </sheetViews>
  <sheetFormatPr defaultRowHeight="16.5" x14ac:dyDescent="0.3"/>
  <cols>
    <col min="2" max="2" width="10" customWidth="1"/>
    <col min="3" max="3" width="11.875" bestFit="1" customWidth="1"/>
    <col min="5" max="5" width="6.375" customWidth="1"/>
    <col min="6" max="6" width="4.375" customWidth="1"/>
    <col min="7" max="7" width="11.875" customWidth="1"/>
  </cols>
  <sheetData>
    <row r="2" spans="2:7" x14ac:dyDescent="0.3">
      <c r="B2" s="1" t="s">
        <v>8</v>
      </c>
      <c r="C2" s="21">
        <v>50000000</v>
      </c>
      <c r="G2" s="10" t="s">
        <v>12</v>
      </c>
    </row>
    <row r="3" spans="2:7" ht="16.5" customHeight="1" x14ac:dyDescent="0.3">
      <c r="B3" s="1" t="s">
        <v>9</v>
      </c>
      <c r="C3" s="20">
        <v>5.5E-2</v>
      </c>
      <c r="G3" s="17">
        <f>월납입액</f>
        <v>764046.48687128967</v>
      </c>
    </row>
    <row r="4" spans="2:7" x14ac:dyDescent="0.3">
      <c r="B4" s="1" t="s">
        <v>10</v>
      </c>
      <c r="C4" s="1">
        <v>5</v>
      </c>
      <c r="E4" s="23" t="s">
        <v>13</v>
      </c>
      <c r="F4" s="2">
        <v>2</v>
      </c>
      <c r="G4" s="18">
        <f t="dataTable" ref="G4:G8" dt2D="0" dtr="0" r1="C4"/>
        <v>1763826.2463254642</v>
      </c>
    </row>
    <row r="5" spans="2:7" x14ac:dyDescent="0.3">
      <c r="B5" s="1" t="s">
        <v>11</v>
      </c>
      <c r="C5" s="21">
        <v>10000000</v>
      </c>
      <c r="E5" s="23"/>
      <c r="F5" s="2">
        <v>3</v>
      </c>
      <c r="G5" s="18">
        <v>1207836.0721724113</v>
      </c>
    </row>
    <row r="6" spans="2:7" x14ac:dyDescent="0.3">
      <c r="B6" s="1" t="s">
        <v>12</v>
      </c>
      <c r="C6" s="17">
        <f>PMT(C3/12,C4*12,-(C2-C5),,0)</f>
        <v>764046.48687128967</v>
      </c>
      <c r="E6" s="23"/>
      <c r="F6" s="2">
        <v>4</v>
      </c>
      <c r="G6" s="18">
        <v>930259.00908972777</v>
      </c>
    </row>
    <row r="7" spans="2:7" x14ac:dyDescent="0.3">
      <c r="E7" s="23"/>
      <c r="F7" s="2">
        <v>5</v>
      </c>
      <c r="G7" s="18">
        <v>764046.48687128967</v>
      </c>
    </row>
    <row r="8" spans="2:7" x14ac:dyDescent="0.3">
      <c r="E8" s="23"/>
      <c r="F8" s="2">
        <v>6</v>
      </c>
      <c r="G8" s="18">
        <v>653515.48342245363</v>
      </c>
    </row>
  </sheetData>
  <scenarios current="1" sqref="C6">
    <scenario name="이율증가" locked="1" count="1" user="서종화">
      <inputCells r="C3" val="0.058" numFmtId="10"/>
    </scenario>
    <scenario name="이율감소" locked="1" count="1" user="서종화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F7" sqref="F7"/>
    </sheetView>
  </sheetViews>
  <sheetFormatPr defaultRowHeight="16.5" x14ac:dyDescent="0.3"/>
  <cols>
    <col min="1" max="1" width="2.25" customWidth="1"/>
    <col min="2" max="2" width="13.875" customWidth="1"/>
    <col min="3" max="3" width="17" customWidth="1"/>
    <col min="4" max="4" width="2.875" customWidth="1"/>
    <col min="5" max="5" width="11.5" customWidth="1"/>
  </cols>
  <sheetData>
    <row r="2" spans="2:3" x14ac:dyDescent="0.3">
      <c r="B2" s="9" t="s">
        <v>7</v>
      </c>
      <c r="C2" s="9" t="s">
        <v>14</v>
      </c>
    </row>
    <row r="3" spans="2:3" x14ac:dyDescent="0.3">
      <c r="B3" s="1" t="s">
        <v>228</v>
      </c>
      <c r="C3" s="28">
        <v>0.4</v>
      </c>
    </row>
    <row r="4" spans="2:3" x14ac:dyDescent="0.3">
      <c r="B4" s="1" t="s">
        <v>229</v>
      </c>
      <c r="C4" s="28">
        <v>0.2</v>
      </c>
    </row>
    <row r="5" spans="2:3" x14ac:dyDescent="0.3">
      <c r="B5" s="1" t="s">
        <v>230</v>
      </c>
      <c r="C5" s="28">
        <v>-0.18</v>
      </c>
    </row>
    <row r="6" spans="2:3" x14ac:dyDescent="0.3">
      <c r="B6" s="1" t="s">
        <v>231</v>
      </c>
      <c r="C6" s="28">
        <v>-0.46</v>
      </c>
    </row>
    <row r="7" spans="2:3" x14ac:dyDescent="0.3">
      <c r="B7" s="1" t="s">
        <v>232</v>
      </c>
      <c r="C7" s="28">
        <v>-0.21</v>
      </c>
    </row>
    <row r="8" spans="2:3" x14ac:dyDescent="0.3">
      <c r="B8" s="1" t="s">
        <v>233</v>
      </c>
      <c r="C8" s="28">
        <v>0.08</v>
      </c>
    </row>
    <row r="9" spans="2:3" x14ac:dyDescent="0.3">
      <c r="B9" s="1" t="s">
        <v>234</v>
      </c>
      <c r="C9" s="28">
        <v>0.2</v>
      </c>
    </row>
    <row r="10" spans="2:3" x14ac:dyDescent="0.3">
      <c r="B10" s="1" t="s">
        <v>235</v>
      </c>
      <c r="C10" s="28">
        <v>7.0000000000000007E-2</v>
      </c>
    </row>
    <row r="11" spans="2:3" x14ac:dyDescent="0.3">
      <c r="B11" s="1" t="s">
        <v>236</v>
      </c>
      <c r="C11" s="28">
        <v>0.17</v>
      </c>
    </row>
    <row r="12" spans="2:3" x14ac:dyDescent="0.3">
      <c r="B12" s="1" t="s">
        <v>237</v>
      </c>
      <c r="C12" s="28">
        <v>0.75</v>
      </c>
    </row>
    <row r="13" spans="2:3" x14ac:dyDescent="0.3">
      <c r="B13" s="1" t="s">
        <v>238</v>
      </c>
      <c r="C13" s="28">
        <v>0.3</v>
      </c>
    </row>
    <row r="14" spans="2:3" x14ac:dyDescent="0.3">
      <c r="B14" s="1" t="s">
        <v>239</v>
      </c>
      <c r="C14" s="28">
        <v>0.01</v>
      </c>
    </row>
    <row r="15" spans="2:3" x14ac:dyDescent="0.3">
      <c r="B15" s="1" t="s">
        <v>240</v>
      </c>
      <c r="C15" s="28">
        <v>0.23</v>
      </c>
    </row>
    <row r="16" spans="2:3" x14ac:dyDescent="0.3">
      <c r="B16" s="1" t="s">
        <v>241</v>
      </c>
      <c r="C16" s="28">
        <v>0.47</v>
      </c>
    </row>
    <row r="17" spans="2:3" x14ac:dyDescent="0.3">
      <c r="B17" s="1" t="s">
        <v>242</v>
      </c>
      <c r="C17" s="28">
        <v>7.0000000000000007E-2</v>
      </c>
    </row>
    <row r="18" spans="2:3" x14ac:dyDescent="0.3">
      <c r="B18" s="1" t="s">
        <v>243</v>
      </c>
      <c r="C18" s="28">
        <v>-0.6</v>
      </c>
    </row>
    <row r="19" spans="2:3" x14ac:dyDescent="0.3">
      <c r="B19" s="1" t="s">
        <v>244</v>
      </c>
      <c r="C19" s="28">
        <v>-0.3</v>
      </c>
    </row>
    <row r="20" spans="2:3" x14ac:dyDescent="0.3">
      <c r="B20" s="1" t="s">
        <v>245</v>
      </c>
      <c r="C20" s="28">
        <v>0.05</v>
      </c>
    </row>
    <row r="21" spans="2:3" x14ac:dyDescent="0.3">
      <c r="B21" s="1" t="s">
        <v>246</v>
      </c>
      <c r="C21" s="28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9525</xdr:colOff>
                    <xdr:row>1</xdr:row>
                    <xdr:rowOff>9525</xdr:rowOff>
                  </from>
                  <to>
                    <xdr:col>5</xdr:col>
                    <xdr:colOff>19050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9525</xdr:colOff>
                    <xdr:row>4</xdr:row>
                    <xdr:rowOff>19050</xdr:rowOff>
                  </from>
                  <to>
                    <xdr:col>5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workbookViewId="0">
      <selection activeCell="M34" sqref="M34"/>
    </sheetView>
  </sheetViews>
  <sheetFormatPr defaultRowHeight="16.5" x14ac:dyDescent="0.3"/>
  <cols>
    <col min="1" max="1" width="1.625" customWidth="1"/>
    <col min="2" max="2" width="9.375" customWidth="1"/>
  </cols>
  <sheetData>
    <row r="2" spans="2:8" x14ac:dyDescent="0.3">
      <c r="B2" t="s">
        <v>259</v>
      </c>
    </row>
    <row r="3" spans="2:8" x14ac:dyDescent="0.3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3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3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3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3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3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workbookViewId="0">
      <selection activeCell="B7" sqref="B7:H8"/>
    </sheetView>
  </sheetViews>
  <sheetFormatPr defaultRowHeight="16.5" x14ac:dyDescent="0.3"/>
  <cols>
    <col min="1" max="1" width="3.375" customWidth="1"/>
    <col min="3" max="3" width="13.375" customWidth="1"/>
    <col min="4" max="4" width="14.125" customWidth="1"/>
    <col min="5" max="5" width="11.125" customWidth="1"/>
    <col min="7" max="7" width="11.375" customWidth="1"/>
    <col min="9" max="9" width="2.5" customWidth="1"/>
  </cols>
  <sheetData>
    <row r="3" spans="2:11" x14ac:dyDescent="0.3">
      <c r="B3" t="s">
        <v>26</v>
      </c>
      <c r="J3" t="s">
        <v>27</v>
      </c>
    </row>
    <row r="4" spans="2:11" x14ac:dyDescent="0.3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3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3">
      <c r="B6" s="2">
        <v>5287</v>
      </c>
      <c r="C6" s="2" t="s">
        <v>257</v>
      </c>
      <c r="D6" s="1" t="s">
        <v>284</v>
      </c>
      <c r="E6" s="1">
        <v>2</v>
      </c>
      <c r="F6" s="2" t="s">
        <v>258</v>
      </c>
      <c r="G6" s="1">
        <v>58000</v>
      </c>
      <c r="H6" s="1">
        <v>116000</v>
      </c>
      <c r="J6" s="1" t="s">
        <v>248</v>
      </c>
      <c r="K6" s="19">
        <v>75000</v>
      </c>
    </row>
    <row r="7" spans="2:11" x14ac:dyDescent="0.3">
      <c r="B7" s="2"/>
      <c r="C7" s="2"/>
      <c r="D7" s="1"/>
      <c r="E7" s="1"/>
      <c r="F7" s="2"/>
      <c r="G7" s="1"/>
      <c r="H7" s="1"/>
      <c r="J7" s="1" t="s">
        <v>249</v>
      </c>
      <c r="K7" s="19">
        <v>58000</v>
      </c>
    </row>
    <row r="8" spans="2:11" x14ac:dyDescent="0.3">
      <c r="B8" s="2"/>
      <c r="C8" s="2"/>
      <c r="D8" s="1"/>
      <c r="E8" s="1"/>
      <c r="F8" s="2"/>
      <c r="G8" s="1"/>
      <c r="H8" s="1"/>
      <c r="J8" s="1" t="s">
        <v>250</v>
      </c>
      <c r="K8" s="19">
        <v>58000</v>
      </c>
    </row>
    <row r="9" spans="2:11" x14ac:dyDescent="0.3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 x14ac:dyDescent="0.3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771525</xdr:colOff>
                <xdr:row>0</xdr:row>
                <xdr:rowOff>76200</xdr:rowOff>
              </from>
              <to>
                <xdr:col>4</xdr:col>
                <xdr:colOff>9525</xdr:colOff>
                <xdr:row>2</xdr:row>
                <xdr:rowOff>9525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서종화</cp:lastModifiedBy>
  <cp:lastPrinted>2025-06-02T08:40:00Z</cp:lastPrinted>
  <dcterms:created xsi:type="dcterms:W3CDTF">2025-01-23T06:42:19Z</dcterms:created>
  <dcterms:modified xsi:type="dcterms:W3CDTF">2026-01-19T05:37:01Z</dcterms:modified>
</cp:coreProperties>
</file>