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 codeName="{4D1C537B-E38A-612A-F078-A93A15B4B7F4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548A7593-1B81-42C0-8481-2A671A0F7A5F}" xr6:coauthVersionLast="47" xr6:coauthVersionMax="47" xr10:uidLastSave="{00000000-0000-0000-0000-000000000000}"/>
  <bookViews>
    <workbookView xWindow="-108" yWindow="-108" windowWidth="23256" windowHeight="12456" firstSheet="2" activeTab="3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'기본작업-1'!$A$2:$I$25</definedName>
    <definedName name="_xlnm._FilterDatabase" localSheetId="4" hidden="1">'분석작업-2'!$B$4:$I$37</definedName>
    <definedName name="_xlnm.Criteria" localSheetId="0">'기본작업-1'!$A$27:$A$28</definedName>
    <definedName name="_xlnm.Extract" localSheetId="0">'기본작업-1'!$A$30:$I$30</definedName>
    <definedName name="_xlnm.Print_Area" localSheetId="1">'기본작업-2'!$A$2:$I$25,'기본작업-2'!$A$28:$I$38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가입자별저축_fb0dfd55-156c-4589-8ce8-07cbcaf542d0" name="가입자별저축" connection="쿼리 - 가입자별저축"/>
        </x15:modelTables>
        <x15:extLst>
          <ext xmlns:x16="http://schemas.microsoft.com/office/spreadsheetml/2014/11/main" uri="{9835A34E-60A6-4A7C-AAB8-D5F71C897F49}">
            <x16:modelTimeGroupings>
              <x16:modelTimeGrouping tableName="가입자별저축" columnName="가입시간" columnId="가입시간">
                <x16:calculatedTimeColumn columnName="가입시간(시)" columnId="가입시간(시)" contentType="hours" isSelected="1"/>
                <x16:calculatedTimeColumn columnName="가입시간(분)" columnId="가입시간(분)" contentType="minutes" isSelected="1"/>
              </x16:modelTimeGrouping>
            </x16:modelTimeGroupings>
          </ext>
        </x15:extLst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40" i="3" l="1" a="1"/>
  <c r="F40" i="3" s="1"/>
  <c r="J4" i="3"/>
  <c r="J5" i="3"/>
  <c r="J6" i="3"/>
  <c r="J7" i="3"/>
  <c r="J8" i="3"/>
  <c r="J9" i="3"/>
  <c r="J10" i="3"/>
  <c r="J11" i="3"/>
  <c r="J12" i="3"/>
  <c r="J13" i="3"/>
  <c r="J14" i="3"/>
  <c r="J15" i="3"/>
  <c r="J16" i="3"/>
  <c r="J17" i="3"/>
  <c r="J18" i="3"/>
  <c r="J19" i="3"/>
  <c r="J20" i="3"/>
  <c r="J21" i="3"/>
  <c r="J22" i="3"/>
  <c r="J23" i="3"/>
  <c r="J24" i="3"/>
  <c r="J25" i="3"/>
  <c r="J26" i="3"/>
  <c r="J27" i="3"/>
  <c r="J28" i="3"/>
  <c r="J29" i="3"/>
  <c r="J30" i="3"/>
  <c r="J31" i="3"/>
  <c r="J32" i="3"/>
  <c r="J33" i="3"/>
  <c r="J34" i="3"/>
  <c r="J35" i="3"/>
  <c r="J3" i="3"/>
  <c r="K4" i="3"/>
  <c r="K5" i="3"/>
  <c r="K6" i="3"/>
  <c r="K7" i="3"/>
  <c r="K8" i="3"/>
  <c r="K9" i="3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K30" i="3"/>
  <c r="K31" i="3"/>
  <c r="K32" i="3"/>
  <c r="K33" i="3"/>
  <c r="K34" i="3"/>
  <c r="K35" i="3"/>
  <c r="K3" i="3"/>
  <c r="I4" i="3"/>
  <c r="I5" i="3"/>
  <c r="I6" i="3"/>
  <c r="I7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5" i="3"/>
  <c r="I3" i="3"/>
  <c r="A28" i="1"/>
  <c r="I38" i="2"/>
  <c r="I37" i="2"/>
  <c r="I36" i="2"/>
  <c r="I35" i="2"/>
  <c r="I34" i="2"/>
  <c r="I33" i="2"/>
  <c r="I32" i="2"/>
  <c r="I31" i="2"/>
  <c r="I30" i="2"/>
  <c r="I29" i="2"/>
  <c r="I25" i="2"/>
  <c r="I24" i="2"/>
  <c r="I23" i="2"/>
  <c r="I22" i="2"/>
  <c r="I21" i="2"/>
  <c r="I20" i="2"/>
  <c r="I19" i="2"/>
  <c r="I18" i="2"/>
  <c r="I17" i="2"/>
  <c r="I16" i="2"/>
  <c r="I15" i="2"/>
  <c r="I14" i="2"/>
  <c r="I13" i="2"/>
  <c r="I12" i="2"/>
  <c r="I11" i="2"/>
  <c r="I10" i="2"/>
  <c r="I9" i="2"/>
  <c r="I8" i="2"/>
  <c r="I7" i="2"/>
  <c r="I6" i="2"/>
  <c r="I5" i="2"/>
  <c r="I4" i="2"/>
  <c r="I3" i="2"/>
  <c r="L4" i="3" a="1"/>
  <c r="L10" i="3" a="1"/>
  <c r="L16" i="3" a="1"/>
  <c r="L22" i="3" a="1"/>
  <c r="L28" i="3" a="1"/>
  <c r="L34" i="3" a="1"/>
  <c r="L13" i="3" a="1"/>
  <c r="L8" i="3" a="1"/>
  <c r="L20" i="3" a="1"/>
  <c r="L26" i="3" a="1"/>
  <c r="L5" i="3" a="1"/>
  <c r="L11" i="3" a="1"/>
  <c r="L17" i="3" a="1"/>
  <c r="L23" i="3" a="1"/>
  <c r="L29" i="3" a="1"/>
  <c r="L35" i="3" a="1"/>
  <c r="L6" i="3" a="1"/>
  <c r="L12" i="3" a="1"/>
  <c r="L18" i="3" a="1"/>
  <c r="L24" i="3" a="1"/>
  <c r="L30" i="3" a="1"/>
  <c r="L7" i="3" a="1"/>
  <c r="L19" i="3" a="1"/>
  <c r="L25" i="3" a="1"/>
  <c r="L31" i="3" a="1"/>
  <c r="L14" i="3" a="1"/>
  <c r="L32" i="3" a="1"/>
  <c r="L9" i="3" a="1"/>
  <c r="L15" i="3" a="1"/>
  <c r="L21" i="3" a="1"/>
  <c r="L27" i="3" a="1"/>
  <c r="L33" i="3" a="1"/>
  <c r="L3" i="3" a="1"/>
  <c r="L33" i="3" l="1"/>
  <c r="L27" i="3"/>
  <c r="L21" i="3"/>
  <c r="L15" i="3"/>
  <c r="L9" i="3"/>
  <c r="L32" i="3"/>
  <c r="L14" i="3"/>
  <c r="L31" i="3"/>
  <c r="L25" i="3"/>
  <c r="L19" i="3"/>
  <c r="L7" i="3"/>
  <c r="L30" i="3"/>
  <c r="L24" i="3"/>
  <c r="L18" i="3"/>
  <c r="L12" i="3"/>
  <c r="L6" i="3"/>
  <c r="L35" i="3"/>
  <c r="L29" i="3"/>
  <c r="L23" i="3"/>
  <c r="L17" i="3"/>
  <c r="L11" i="3"/>
  <c r="L5" i="3"/>
  <c r="L26" i="3"/>
  <c r="L20" i="3"/>
  <c r="L8" i="3"/>
  <c r="L13" i="3"/>
  <c r="L34" i="3"/>
  <c r="L28" i="3"/>
  <c r="L22" i="3"/>
  <c r="L16" i="3"/>
  <c r="L10" i="3"/>
  <c r="L4" i="3"/>
  <c r="L3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2F9E2DB9-BDA4-4C36-AE22-7C9B02677138}" keepAlive="1" name="ThisWorkbookDataModel" description="데이터 모델" type="5" refreshedVersion="7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99AC5101-E806-408D-BDCE-D013C4E3F0F4}" name="쿼리 - 가입자별저축" description="통합 문서의 '가입자별저축' 쿼리에 대한 연결입니다." type="100" refreshedVersion="7" minRefreshableVersion="5">
    <extLst>
      <ext xmlns:x15="http://schemas.microsoft.com/office/spreadsheetml/2010/11/main" uri="{DE250136-89BD-433C-8126-D09CA5730AF9}">
        <x15:connection id="dd48a692-2a64-4a34-b806-d0fb088a887d"/>
      </ext>
    </extLst>
  </connection>
</connection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2">
    <metadataType name="XLMDX" minSupportedVersion="120000" copy="1" pasteAll="1" pasteValues="1" merge="1" splitFirst="1" rowColShift="1" clearFormats="1" clearComments="1" assign="1" coerce="1"/>
    <metadataType name="XLDAPR" minSupportedVersion="120000" copy="1" pasteAll="1" pasteValues="1" merge="1" splitFirst="1" rowColShift="1" clearFormats="1" clearComments="1" assign="1" coerce="1" cellMeta="1"/>
  </metadataTypes>
  <metadataStrings count="2">
    <s v="ThisWorkbookDataModel"/>
    <s v="{[가입자별저축].[지점명].&amp;[강남],[가입자별저축].[지점명].&amp;[여의도]}"/>
  </metadataStrings>
  <mdxMetadata count="1">
    <mdx n="0" f="s">
      <ms ns="1" c="0"/>
    </mdx>
  </mdxMetadata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2" v="0"/>
    </bk>
  </cellMetadata>
  <valueMetadata count="1">
    <bk>
      <rc t="1" v="0"/>
    </bk>
  </valueMetadata>
</metadata>
</file>

<file path=xl/sharedStrings.xml><?xml version="1.0" encoding="utf-8"?>
<sst xmlns="http://schemas.openxmlformats.org/spreadsheetml/2006/main" count="968" uniqueCount="84">
  <si>
    <t>[표1]</t>
  </si>
  <si>
    <t>가입자명</t>
  </si>
  <si>
    <t>성별</t>
  </si>
  <si>
    <t>가입년월일</t>
  </si>
  <si>
    <t>상품종류</t>
  </si>
  <si>
    <t>지점명</t>
  </si>
  <si>
    <t>월불입액</t>
  </si>
  <si>
    <t>납입시점</t>
  </si>
  <si>
    <t>연이율</t>
  </si>
  <si>
    <t>만기금액</t>
  </si>
  <si>
    <t>송민규</t>
  </si>
  <si>
    <t>남</t>
  </si>
  <si>
    <t>청약예금</t>
  </si>
  <si>
    <t>명동</t>
  </si>
  <si>
    <t>월초</t>
  </si>
  <si>
    <t>김선재</t>
  </si>
  <si>
    <t>정기적금</t>
  </si>
  <si>
    <t>강남</t>
  </si>
  <si>
    <t>월말</t>
  </si>
  <si>
    <t>이가영</t>
  </si>
  <si>
    <t>여</t>
  </si>
  <si>
    <t>여의도</t>
  </si>
  <si>
    <t>민태희</t>
  </si>
  <si>
    <t>김은창</t>
  </si>
  <si>
    <t>청약저축</t>
  </si>
  <si>
    <t>전호식</t>
  </si>
  <si>
    <t>오현주</t>
  </si>
  <si>
    <t>조애라</t>
  </si>
  <si>
    <t>합정</t>
  </si>
  <si>
    <t>최규현</t>
  </si>
  <si>
    <t>장진구</t>
  </si>
  <si>
    <t>김우석</t>
  </si>
  <si>
    <t>진혜영</t>
  </si>
  <si>
    <t>이윤희</t>
  </si>
  <si>
    <t>정석현</t>
  </si>
  <si>
    <t>함성민</t>
  </si>
  <si>
    <t>선주대</t>
  </si>
  <si>
    <t>우연희</t>
  </si>
  <si>
    <t>문태진</t>
  </si>
  <si>
    <t>이현애</t>
  </si>
  <si>
    <t>김희아</t>
  </si>
  <si>
    <t>조남수</t>
  </si>
  <si>
    <t>원준연</t>
  </si>
  <si>
    <t>정만호</t>
  </si>
  <si>
    <t>[표2]</t>
  </si>
  <si>
    <t>최준태</t>
  </si>
  <si>
    <t>박철진</t>
  </si>
  <si>
    <t>김성진</t>
  </si>
  <si>
    <t>장재현</t>
  </si>
  <si>
    <t>이재현</t>
  </si>
  <si>
    <t>이현정</t>
  </si>
  <si>
    <t>김상태</t>
  </si>
  <si>
    <t>박경희</t>
  </si>
  <si>
    <t>이선호</t>
  </si>
  <si>
    <t>김주석</t>
  </si>
  <si>
    <t>계약기간(월)</t>
  </si>
  <si>
    <t>총납입개월수</t>
  </si>
  <si>
    <t>비고</t>
  </si>
  <si>
    <t>[표2] 연이율</t>
  </si>
  <si>
    <t>평균</t>
  </si>
  <si>
    <t>저축현황</t>
  </si>
  <si>
    <t>(단위:천원)</t>
  </si>
  <si>
    <t>연도</t>
  </si>
  <si>
    <t>상반기</t>
  </si>
  <si>
    <t>하반기</t>
  </si>
  <si>
    <t>가입일</t>
  </si>
  <si>
    <t>무이자</t>
  </si>
  <si>
    <t>없음</t>
    <phoneticPr fontId="1" type="noConversion"/>
  </si>
  <si>
    <t>조건</t>
    <phoneticPr fontId="1" type="noConversion"/>
  </si>
  <si>
    <t>총합계</t>
  </si>
  <si>
    <t>10</t>
  </si>
  <si>
    <t>12</t>
  </si>
  <si>
    <t>11</t>
  </si>
  <si>
    <t>14</t>
  </si>
  <si>
    <t>15</t>
  </si>
  <si>
    <t>9</t>
  </si>
  <si>
    <t>합계: 월불입액</t>
  </si>
  <si>
    <t>전체 합계: 월불입액</t>
  </si>
  <si>
    <t>전체 합계: 연이율</t>
  </si>
  <si>
    <t>합계: 연이율</t>
  </si>
  <si>
    <t>가입시간(시)</t>
  </si>
  <si>
    <t>가입시간</t>
  </si>
  <si>
    <t>값</t>
  </si>
  <si>
    <t>(다중 항목)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</si>
</sst>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6" formatCode="&quot;₩&quot;#,##0;[Red]\-&quot;₩&quot;#,##0"/>
    <numFmt numFmtId="42" formatCode="_-&quot;₩&quot;* #,##0_-;\-&quot;₩&quot;* #,##0_-;_-&quot;₩&quot;* &quot;-&quot;_-;_-@_-"/>
    <numFmt numFmtId="41" formatCode="_-* #,##0_-;\-* #,##0_-;_-* &quot;-&quot;_-;_-@_-"/>
    <numFmt numFmtId="176" formatCode="0.0%"/>
    <numFmt numFmtId="177" formatCode="&quot;₩&quot;#,##0"/>
    <numFmt numFmtId="178" formatCode="General&quot;년 이상&quot;"/>
    <numFmt numFmtId="179" formatCode="General&quot;년 미만&quot;"/>
    <numFmt numFmtId="180" formatCode="[Red][&gt;=0.03]&quot;★&quot;0.0%;[Blue][&gt;=0.025]&quot;☆&quot;0.0%;0.0%;&quot;※&quot;"/>
  </numFmts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</cellStyleXfs>
  <cellXfs count="62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2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77" fontId="0" fillId="0" borderId="1" xfId="2" applyNumberFormat="1" applyFont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178" fontId="0" fillId="2" borderId="3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179" fontId="0" fillId="2" borderId="6" xfId="0" applyNumberFormat="1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176" fontId="0" fillId="0" borderId="7" xfId="0" applyNumberFormat="1" applyBorder="1" applyAlignment="1">
      <alignment horizontal="center" vertical="center"/>
    </xf>
    <xf numFmtId="42" fontId="0" fillId="0" borderId="6" xfId="2" applyFont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41" fontId="0" fillId="3" borderId="1" xfId="0" applyNumberFormat="1" applyFill="1" applyBorder="1" applyAlignment="1">
      <alignment horizontal="center" vertical="center"/>
    </xf>
    <xf numFmtId="41" fontId="0" fillId="4" borderId="1" xfId="0" applyNumberFormat="1" applyFill="1" applyBorder="1" applyAlignment="1">
      <alignment horizontal="center" vertical="center"/>
    </xf>
    <xf numFmtId="41" fontId="0" fillId="0" borderId="1" xfId="1" applyFont="1" applyBorder="1" applyAlignment="1">
      <alignment vertical="center"/>
    </xf>
    <xf numFmtId="0" fontId="3" fillId="5" borderId="2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0" fontId="0" fillId="6" borderId="2" xfId="0" applyFill="1" applyBorder="1" applyAlignment="1">
      <alignment horizontal="center" vertical="center"/>
    </xf>
    <xf numFmtId="14" fontId="0" fillId="6" borderId="2" xfId="0" applyNumberFormat="1" applyFill="1" applyBorder="1" applyAlignment="1">
      <alignment horizontal="center" vertical="center"/>
    </xf>
    <xf numFmtId="41" fontId="0" fillId="6" borderId="2" xfId="0" applyNumberFormat="1" applyFill="1" applyBorder="1" applyAlignment="1">
      <alignment horizontal="center" vertical="center"/>
    </xf>
    <xf numFmtId="176" fontId="0" fillId="6" borderId="2" xfId="0" applyNumberFormat="1" applyFill="1" applyBorder="1" applyAlignment="1">
      <alignment horizontal="center" vertical="center"/>
    </xf>
    <xf numFmtId="6" fontId="0" fillId="6" borderId="3" xfId="0" applyNumberFormat="1" applyFill="1" applyBorder="1" applyAlignment="1">
      <alignment horizontal="center" vertical="center"/>
    </xf>
    <xf numFmtId="0" fontId="0" fillId="7" borderId="2" xfId="0" applyFill="1" applyBorder="1" applyAlignment="1">
      <alignment horizontal="center" vertical="center"/>
    </xf>
    <xf numFmtId="14" fontId="0" fillId="7" borderId="2" xfId="0" applyNumberFormat="1" applyFill="1" applyBorder="1" applyAlignment="1">
      <alignment horizontal="center" vertical="center"/>
    </xf>
    <xf numFmtId="41" fontId="0" fillId="7" borderId="2" xfId="0" applyNumberFormat="1" applyFill="1" applyBorder="1" applyAlignment="1">
      <alignment horizontal="center" vertical="center"/>
    </xf>
    <xf numFmtId="176" fontId="0" fillId="7" borderId="2" xfId="0" applyNumberFormat="1" applyFill="1" applyBorder="1" applyAlignment="1">
      <alignment horizontal="center" vertical="center"/>
    </xf>
    <xf numFmtId="6" fontId="0" fillId="7" borderId="3" xfId="0" applyNumberFormat="1" applyFill="1" applyBorder="1" applyAlignment="1">
      <alignment horizontal="center" vertical="center"/>
    </xf>
    <xf numFmtId="0" fontId="0" fillId="6" borderId="8" xfId="0" applyFill="1" applyBorder="1" applyAlignment="1">
      <alignment horizontal="center" vertical="center"/>
    </xf>
    <xf numFmtId="14" fontId="0" fillId="6" borderId="8" xfId="0" applyNumberFormat="1" applyFill="1" applyBorder="1" applyAlignment="1">
      <alignment horizontal="center" vertical="center"/>
    </xf>
    <xf numFmtId="41" fontId="0" fillId="6" borderId="8" xfId="0" applyNumberFormat="1" applyFill="1" applyBorder="1" applyAlignment="1">
      <alignment horizontal="center" vertical="center"/>
    </xf>
    <xf numFmtId="176" fontId="0" fillId="6" borderId="8" xfId="0" applyNumberFormat="1" applyFill="1" applyBorder="1" applyAlignment="1">
      <alignment horizontal="center" vertical="center"/>
    </xf>
    <xf numFmtId="6" fontId="0" fillId="6" borderId="1" xfId="0" applyNumberFormat="1" applyFill="1" applyBorder="1" applyAlignment="1">
      <alignment horizontal="center" vertical="center"/>
    </xf>
    <xf numFmtId="0" fontId="3" fillId="8" borderId="2" xfId="0" applyFont="1" applyFill="1" applyBorder="1" applyAlignment="1">
      <alignment horizontal="center" vertical="center"/>
    </xf>
    <xf numFmtId="0" fontId="3" fillId="8" borderId="3" xfId="0" applyFont="1" applyFill="1" applyBorder="1" applyAlignment="1">
      <alignment horizontal="center" vertical="center"/>
    </xf>
    <xf numFmtId="0" fontId="0" fillId="9" borderId="2" xfId="0" applyFill="1" applyBorder="1" applyAlignment="1">
      <alignment horizontal="center" vertical="center"/>
    </xf>
    <xf numFmtId="14" fontId="0" fillId="9" borderId="2" xfId="0" applyNumberFormat="1" applyFill="1" applyBorder="1" applyAlignment="1">
      <alignment horizontal="center" vertical="center"/>
    </xf>
    <xf numFmtId="41" fontId="0" fillId="9" borderId="2" xfId="0" applyNumberFormat="1" applyFill="1" applyBorder="1" applyAlignment="1">
      <alignment horizontal="center" vertical="center"/>
    </xf>
    <xf numFmtId="176" fontId="0" fillId="9" borderId="2" xfId="0" applyNumberFormat="1" applyFill="1" applyBorder="1" applyAlignment="1">
      <alignment horizontal="center" vertical="center"/>
    </xf>
    <xf numFmtId="6" fontId="0" fillId="9" borderId="3" xfId="0" applyNumberForma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41" fontId="0" fillId="0" borderId="2" xfId="0" applyNumberFormat="1" applyBorder="1" applyAlignment="1">
      <alignment horizontal="center" vertical="center"/>
    </xf>
    <xf numFmtId="176" fontId="0" fillId="0" borderId="2" xfId="0" applyNumberFormat="1" applyBorder="1" applyAlignment="1">
      <alignment horizontal="center" vertical="center"/>
    </xf>
    <xf numFmtId="6" fontId="0" fillId="0" borderId="3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4" fontId="0" fillId="0" borderId="8" xfId="0" applyNumberFormat="1" applyBorder="1" applyAlignment="1">
      <alignment horizontal="center" vertical="center"/>
    </xf>
    <xf numFmtId="41" fontId="0" fillId="0" borderId="8" xfId="0" applyNumberFormat="1" applyBorder="1" applyAlignment="1">
      <alignment horizontal="center" vertical="center"/>
    </xf>
    <xf numFmtId="176" fontId="0" fillId="0" borderId="8" xfId="0" applyNumberFormat="1" applyBorder="1" applyAlignment="1">
      <alignment horizontal="center" vertical="center"/>
    </xf>
    <xf numFmtId="6" fontId="0" fillId="0" borderId="1" xfId="0" applyNumberFormat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pivotButton="1">
      <alignment vertical="center"/>
    </xf>
    <xf numFmtId="41" fontId="0" fillId="0" borderId="0" xfId="0" applyNumberFormat="1">
      <alignment vertical="center"/>
    </xf>
    <xf numFmtId="10" fontId="0" fillId="0" borderId="0" xfId="0" applyNumberFormat="1">
      <alignment vertical="center"/>
    </xf>
    <xf numFmtId="180" fontId="0" fillId="0" borderId="1" xfId="0" applyNumberFormat="1" applyBorder="1" applyAlignment="1">
      <alignment horizontal="center" vertical="center"/>
    </xf>
  </cellXfs>
  <cellStyles count="3">
    <cellStyle name="쉼표 [0]" xfId="1" builtinId="6"/>
    <cellStyle name="통화 [0]" xfId="2" builtinId="7"/>
    <cellStyle name="표준" xfId="0" builtinId="0"/>
  </cellStyles>
  <dxfs count="7">
    <dxf>
      <fill>
        <patternFill patternType="solid">
          <fgColor rgb="FFFF0000"/>
          <bgColor rgb="FF000000"/>
        </patternFill>
      </fill>
    </dxf>
    <dxf>
      <fill>
        <patternFill patternType="solid">
          <fgColor rgb="FF0070C0"/>
          <bgColor rgb="FF000000"/>
        </patternFill>
      </fill>
    </dxf>
    <dxf>
      <fill>
        <patternFill patternType="solid">
          <fgColor rgb="FFFF0000"/>
          <bgColor rgb="FF000000"/>
        </patternFill>
      </fill>
    </dxf>
    <dxf>
      <fill>
        <patternFill patternType="solid">
          <fgColor rgb="FF0070C0"/>
          <bgColor rgb="FF000000"/>
        </patternFill>
      </fill>
    </dxf>
    <dxf>
      <fill>
        <patternFill patternType="solid">
          <fgColor rgb="FFFF0000"/>
          <bgColor rgb="FF000000"/>
        </patternFill>
      </fill>
    </dxf>
    <dxf>
      <fill>
        <patternFill patternType="solid">
          <fgColor rgb="FF0070C0"/>
          <bgColor rgb="FF000000"/>
        </patternFill>
      </fill>
    </dxf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18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powerPivotData" Target="model/item.data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 sz="2000">
                <a:latin typeface="궁서" panose="02030600000101010101" pitchFamily="18" charset="-127"/>
                <a:ea typeface="궁서" panose="02030600000101010101" pitchFamily="18" charset="-127"/>
              </a:rPr>
              <a:t>하반기 저축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'기타작업-1'!$D$4</c:f>
              <c:strCache>
                <c:ptCount val="1"/>
                <c:pt idx="0">
                  <c:v>하반기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366-4D4C-B329-16C29727B25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'기타작업-1'!$B$5:$B$7</c:f>
              <c:strCache>
                <c:ptCount val="3"/>
                <c:pt idx="0">
                  <c:v>정기적금</c:v>
                </c:pt>
                <c:pt idx="1">
                  <c:v>청약저축</c:v>
                </c:pt>
                <c:pt idx="2">
                  <c:v>청약예금</c:v>
                </c:pt>
              </c:strCache>
            </c:strRef>
          </c:cat>
          <c:val>
            <c:numRef>
              <c:f>'기타작업-1'!$D$5:$D$7</c:f>
              <c:numCache>
                <c:formatCode>_(* #,##0_);_(* \(#,##0\);_(* "-"_);_(@_)</c:formatCode>
                <c:ptCount val="3"/>
                <c:pt idx="0">
                  <c:v>29000</c:v>
                </c:pt>
                <c:pt idx="1">
                  <c:v>26000</c:v>
                </c:pt>
                <c:pt idx="2">
                  <c:v>22000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53-4EA4-8467-917AE68207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11065120"/>
        <c:axId val="2011071360"/>
      </c:barChart>
      <c:catAx>
        <c:axId val="20110651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11071360"/>
        <c:crosses val="autoZero"/>
        <c:auto val="1"/>
        <c:lblAlgn val="ctr"/>
        <c:lblOffset val="100"/>
        <c:noMultiLvlLbl val="0"/>
      </c:catAx>
      <c:valAx>
        <c:axId val="2011071360"/>
        <c:scaling>
          <c:orientation val="minMax"/>
          <c:max val="4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strRef>
              <c:f>'기타작업-1'!$D$3</c:f>
              <c:strCache>
                <c:ptCount val="1"/>
                <c:pt idx="0">
                  <c:v>(단위:천원)</c:v>
                </c:pt>
              </c:strCache>
            </c:strRef>
          </c:tx>
          <c:layout>
            <c:manualLayout>
              <c:xMode val="edge"/>
              <c:yMode val="edge"/>
              <c:x val="2.8916929547844375E-2"/>
              <c:y val="0.4286871921542975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11065120"/>
        <c:crosses val="autoZero"/>
        <c:crossBetween val="between"/>
        <c:majorUnit val="10000"/>
      </c:valAx>
      <c:spPr>
        <a:blipFill>
          <a:blip xmlns:r="http://schemas.openxmlformats.org/officeDocument/2006/relationships" r:embed="rId3"/>
          <a:tile tx="0" ty="0" sx="100000" sy="100000" flip="none" algn="tl"/>
        </a:blipFill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accent1">
          <a:alpha val="97000"/>
        </a:schemeClr>
      </a:solidFill>
      <a:round/>
    </a:ln>
    <a:effectLst>
      <a:outerShdw blurRad="50800" dist="38100" dir="2700000" algn="tl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685799</xdr:colOff>
      <xdr:row>8</xdr:row>
      <xdr:rowOff>9524</xdr:rowOff>
    </xdr:from>
    <xdr:to>
      <xdr:col>6</xdr:col>
      <xdr:colOff>685799</xdr:colOff>
      <xdr:row>21</xdr:row>
      <xdr:rowOff>209549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0</xdr:row>
          <xdr:rowOff>0</xdr:rowOff>
        </xdr:from>
        <xdr:to>
          <xdr:col>7</xdr:col>
          <xdr:colOff>0</xdr:colOff>
          <xdr:row>2</xdr:row>
          <xdr:rowOff>0</xdr:rowOff>
        </xdr:to>
        <xdr:sp macro="" textlink="">
          <xdr:nvSpPr>
            <xdr:cNvPr id="14337" name="Button 1" hidden="1">
              <a:extLst>
                <a:ext uri="{63B3BB69-23CF-44E3-9099-C40C66FF867C}">
                  <a14:compatExt spid="_x0000_s14337"/>
                </a:ext>
                <a:ext uri="{FF2B5EF4-FFF2-40B4-BE49-F238E27FC236}">
                  <a16:creationId xmlns:a16="http://schemas.microsoft.com/office/drawing/2014/main" id="{00000000-0008-0000-0600-00000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0</xdr:row>
          <xdr:rowOff>0</xdr:rowOff>
        </xdr:from>
        <xdr:to>
          <xdr:col>9</xdr:col>
          <xdr:colOff>0</xdr:colOff>
          <xdr:row>2</xdr:row>
          <xdr:rowOff>0</xdr:rowOff>
        </xdr:to>
        <xdr:sp macro="" textlink="">
          <xdr:nvSpPr>
            <xdr:cNvPr id="14338" name="Button 2" hidden="1">
              <a:extLst>
                <a:ext uri="{63B3BB69-23CF-44E3-9099-C40C66FF867C}">
                  <a14:compatExt spid="_x0000_s14338"/>
                </a:ext>
                <a:ext uri="{FF2B5EF4-FFF2-40B4-BE49-F238E27FC236}">
                  <a16:creationId xmlns:a16="http://schemas.microsoft.com/office/drawing/2014/main" id="{00000000-0008-0000-0600-00000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아이콘보기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144780</xdr:colOff>
          <xdr:row>0</xdr:row>
          <xdr:rowOff>76200</xdr:rowOff>
        </xdr:from>
        <xdr:to>
          <xdr:col>8</xdr:col>
          <xdr:colOff>746760</xdr:colOff>
          <xdr:row>1</xdr:row>
          <xdr:rowOff>144780</xdr:rowOff>
        </xdr:to>
        <xdr:sp macro="" textlink="">
          <xdr:nvSpPr>
            <xdr:cNvPr id="8193" name="cmd가입자검색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user" refreshedDate="46000.686919444444" backgroundQuery="1" createdVersion="7" refreshedVersion="7" minRefreshableVersion="3" recordCount="0" supportSubquery="1" supportAdvancedDrill="1" xr:uid="{AD4536C1-ECC4-4AD5-B443-3F4294FCD518}">
  <cacheSource type="external" connectionId="1"/>
  <cacheFields count="6">
    <cacheField name="[가입자별저축].[상품종류].[상품종류]" caption="상품종류" numFmtId="0" hierarchy="1" level="1">
      <sharedItems count="3">
        <s v="정기적금"/>
        <s v="청약예금"/>
        <s v="청약저축"/>
      </sharedItems>
    </cacheField>
    <cacheField name="[가입자별저축].[가입시간].[가입시간]" caption="가입시간" numFmtId="0" level="1">
      <sharedItems containsSemiMixedTypes="0" containsNonDate="0" containsDate="1" containsString="0" minDate="1899-12-30T09:15:00" maxDate="1899-12-30T15:37:00" count="31">
        <d v="1899-12-30T10:27:00"/>
        <d v="1899-12-30T10:32:00"/>
        <d v="1899-12-30T10:45:00"/>
        <d v="1899-12-30T10:50:00"/>
        <d v="1899-12-30T11:00:00"/>
        <d v="1899-12-30T11:05:00"/>
        <d v="1899-12-30T11:12:00"/>
        <d v="1899-12-30T11:15:00"/>
        <d v="1899-12-30T11:19:00"/>
        <d v="1899-12-30T11:26:00"/>
        <d v="1899-12-30T11:30:00"/>
        <d v="1899-12-30T11:35:00"/>
        <d v="1899-12-30T11:36:00"/>
        <d v="1899-12-30T11:40:00"/>
        <d v="1899-12-30T11:43:00"/>
        <d v="1899-12-30T11:47:00"/>
        <d v="1899-12-30T12:03:00"/>
        <d v="1899-12-30T12:15:00"/>
        <d v="1899-12-30T12:16:00"/>
        <d v="1899-12-30T12:17:00"/>
        <d v="1899-12-30T12:50:00"/>
        <d v="1899-12-30T13:05:00"/>
        <d v="1899-12-30T14:10:00"/>
        <d v="1899-12-30T14:35:00"/>
        <d v="1899-12-30T15:20:00"/>
        <d v="1899-12-30T15:29:00"/>
        <d v="1899-12-30T15:33:00"/>
        <d v="1899-12-30T15:37:00"/>
        <d v="1899-12-30T09:15:00"/>
        <d v="1899-12-30T09:24:00"/>
        <d v="1899-12-30T09:30:00"/>
      </sharedItems>
      <extLst>
        <ext xmlns:x15="http://schemas.microsoft.com/office/spreadsheetml/2010/11/main" uri="{4F2E5C28-24EA-4eb8-9CBF-B6C8F9C3D259}">
          <x15:cachedUniqueNames>
            <x15:cachedUniqueName index="0" name="[가입자별저축].[가입시간].&amp;[1899-12-30T10:27:00]"/>
            <x15:cachedUniqueName index="1" name="[가입자별저축].[가입시간].&amp;[1899-12-30T10:32:00]"/>
            <x15:cachedUniqueName index="2" name="[가입자별저축].[가입시간].&amp;[1899-12-30T10:45:00]"/>
            <x15:cachedUniqueName index="3" name="[가입자별저축].[가입시간].&amp;[1899-12-30T10:50:00]"/>
            <x15:cachedUniqueName index="4" name="[가입자별저축].[가입시간].&amp;[1899-12-30T11:00:00]"/>
            <x15:cachedUniqueName index="5" name="[가입자별저축].[가입시간].&amp;[1899-12-30T11:05:00]"/>
            <x15:cachedUniqueName index="6" name="[가입자별저축].[가입시간].&amp;[1899-12-30T11:12:00]"/>
            <x15:cachedUniqueName index="7" name="[가입자별저축].[가입시간].&amp;[1899-12-30T11:15:00]"/>
            <x15:cachedUniqueName index="8" name="[가입자별저축].[가입시간].&amp;[1899-12-30T11:19:00]"/>
            <x15:cachedUniqueName index="9" name="[가입자별저축].[가입시간].&amp;[1899-12-30T11:26:00]"/>
            <x15:cachedUniqueName index="10" name="[가입자별저축].[가입시간].&amp;[1899-12-30T11:30:00]"/>
            <x15:cachedUniqueName index="11" name="[가입자별저축].[가입시간].&amp;[1899-12-30T11:35:00]"/>
            <x15:cachedUniqueName index="12" name="[가입자별저축].[가입시간].&amp;[1899-12-30T11:36:00]"/>
            <x15:cachedUniqueName index="13" name="[가입자별저축].[가입시간].&amp;[1899-12-30T11:40:00]"/>
            <x15:cachedUniqueName index="14" name="[가입자별저축].[가입시간].&amp;[1899-12-30T11:43:00]"/>
            <x15:cachedUniqueName index="15" name="[가입자별저축].[가입시간].&amp;[1899-12-30T11:47:00]"/>
            <x15:cachedUniqueName index="16" name="[가입자별저축].[가입시간].&amp;[1899-12-30T12:03:00]"/>
            <x15:cachedUniqueName index="17" name="[가입자별저축].[가입시간].&amp;[1899-12-30T12:15:00]"/>
            <x15:cachedUniqueName index="18" name="[가입자별저축].[가입시간].&amp;[1899-12-30T12:16:00]"/>
            <x15:cachedUniqueName index="19" name="[가입자별저축].[가입시간].&amp;[1899-12-30T12:17:00]"/>
            <x15:cachedUniqueName index="20" name="[가입자별저축].[가입시간].&amp;[1899-12-30T12:50:00]"/>
            <x15:cachedUniqueName index="21" name="[가입자별저축].[가입시간].&amp;[1899-12-30T13:05:00]"/>
            <x15:cachedUniqueName index="22" name="[가입자별저축].[가입시간].&amp;[1899-12-30T14:10:00]"/>
            <x15:cachedUniqueName index="23" name="[가입자별저축].[가입시간].&amp;[1899-12-30T14:35:00]"/>
            <x15:cachedUniqueName index="24" name="[가입자별저축].[가입시간].&amp;[1899-12-30T15:20:00]"/>
            <x15:cachedUniqueName index="25" name="[가입자별저축].[가입시간].&amp;[1899-12-30T15:29:00]"/>
            <x15:cachedUniqueName index="26" name="[가입자별저축].[가입시간].&amp;[1899-12-30T15:33:00]"/>
            <x15:cachedUniqueName index="27" name="[가입자별저축].[가입시간].&amp;[1899-12-30T15:37:00]"/>
            <x15:cachedUniqueName index="28" name="[가입자별저축].[가입시간].&amp;[1899-12-30T09:15:00]"/>
            <x15:cachedUniqueName index="29" name="[가입자별저축].[가입시간].&amp;[1899-12-30T09:24:00]"/>
            <x15:cachedUniqueName index="30" name="[가입자별저축].[가입시간].&amp;[1899-12-30T09:30:00]"/>
          </x15:cachedUniqueNames>
        </ext>
      </extLst>
    </cacheField>
    <cacheField name="[가입자별저축].[가입시간(시)].[가입시간(시)]" caption="가입시간(시)" numFmtId="0" hierarchy="5" level="1">
      <sharedItems count="6">
        <s v="10"/>
        <s v="11"/>
        <s v="12"/>
        <s v="14"/>
        <s v="15"/>
        <s v="9"/>
      </sharedItems>
    </cacheField>
    <cacheField name="[Measures].[합계: 월불입액]" caption="합계: 월불입액" numFmtId="0" hierarchy="9" level="32767"/>
    <cacheField name="[Measures].[합계: 연이율]" caption="합계: 연이율" numFmtId="0" hierarchy="10" level="32767"/>
    <cacheField name="[가입자별저축].[지점명].[지점명]" caption="지점명" numFmtId="0" hierarchy="2" level="1">
      <sharedItems containsSemiMixedTypes="0" containsNonDate="0" containsString="0"/>
    </cacheField>
  </cacheFields>
  <cacheHierarchies count="11">
    <cacheHierarchy uniqueName="[가입자별저축].[가입시간]" caption="가입시간" attribute="1" time="1" defaultMemberUniqueName="[가입자별저축].[가입시간].[All]" allUniqueName="[가입자별저축].[가입시간].[All]" dimensionUniqueName="[가입자별저축]" displayFolder="" count="2" memberValueDatatype="7" unbalanced="0">
      <fieldsUsage count="2">
        <fieldUsage x="-1"/>
        <fieldUsage x="1"/>
      </fieldsUsage>
    </cacheHierarchy>
    <cacheHierarchy uniqueName="[가입자별저축].[상품종류]" caption="상품종류" attribute="1" defaultMemberUniqueName="[가입자별저축].[상품종류].[All]" allUniqueName="[가입자별저축].[상품종류].[All]" dimensionUniqueName="[가입자별저축]" displayFolder="" count="2" memberValueDatatype="130" unbalanced="0">
      <fieldsUsage count="2">
        <fieldUsage x="-1"/>
        <fieldUsage x="0"/>
      </fieldsUsage>
    </cacheHierarchy>
    <cacheHierarchy uniqueName="[가입자별저축].[지점명]" caption="지점명" attribute="1" defaultMemberUniqueName="[가입자별저축].[지점명].[All]" allUniqueName="[가입자별저축].[지점명].[All]" dimensionUniqueName="[가입자별저축]" displayFolder="" count="2" memberValueDatatype="130" unbalanced="0">
      <fieldsUsage count="2">
        <fieldUsage x="-1"/>
        <fieldUsage x="5"/>
      </fieldsUsage>
    </cacheHierarchy>
    <cacheHierarchy uniqueName="[가입자별저축].[월불입액]" caption="월불입액" attribute="1" defaultMemberUniqueName="[가입자별저축].[월불입액].[All]" allUniqueName="[가입자별저축].[월불입액].[All]" dimensionUniqueName="[가입자별저축]" displayFolder="" count="0" memberValueDatatype="5" unbalanced="0"/>
    <cacheHierarchy uniqueName="[가입자별저축].[연이율]" caption="연이율" attribute="1" defaultMemberUniqueName="[가입자별저축].[연이율].[All]" allUniqueName="[가입자별저축].[연이율].[All]" dimensionUniqueName="[가입자별저축]" displayFolder="" count="0" memberValueDatatype="5" unbalanced="0"/>
    <cacheHierarchy uniqueName="[가입자별저축].[가입시간(시)]" caption="가입시간(시)" attribute="1" defaultMemberUniqueName="[가입자별저축].[가입시간(시)].[All]" allUniqueName="[가입자별저축].[가입시간(시)].[All]" dimensionUniqueName="[가입자별저축]" displayFolder="" count="2" memberValueDatatype="130" unbalanced="0">
      <fieldsUsage count="2">
        <fieldUsage x="-1"/>
        <fieldUsage x="2"/>
      </fieldsUsage>
    </cacheHierarchy>
    <cacheHierarchy uniqueName="[가입자별저축].[가입시간(분)]" caption="가입시간(분)" attribute="1" defaultMemberUniqueName="[가입자별저축].[가입시간(분)].[All]" allUniqueName="[가입자별저축].[가입시간(분)].[All]" dimensionUniqueName="[가입자별저축]" displayFolder="" count="2" memberValueDatatype="130" unbalanced="0"/>
    <cacheHierarchy uniqueName="[Measures].[__XL_Count 가입자별저축]" caption="__XL_Count 가입자별저축" measure="1" displayFolder="" measureGroup="가입자별저축" count="0" hidden="1"/>
    <cacheHierarchy uniqueName="[Measures].[__No measures defined]" caption="__No measures defined" measure="1" displayFolder="" count="0" hidden="1"/>
    <cacheHierarchy uniqueName="[Measures].[합계: 월불입액]" caption="합계: 월불입액" measure="1" displayFolder="" measureGroup="가입자별저축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합계: 연이율]" caption="합계: 연이율" measure="1" displayFolder="" measureGroup="가입자별저축" count="0" oneField="1" hidden="1">
      <fieldsUsage count="1">
        <fieldUsage x="4"/>
      </fieldsUsage>
      <extLst>
        <ext xmlns:x15="http://schemas.microsoft.com/office/spreadsheetml/2010/11/main" uri="{B97F6D7D-B522-45F9-BDA1-12C45D357490}">
          <x15:cacheHierarchy aggregatedColumn="4"/>
        </ext>
      </extLst>
    </cacheHierarchy>
  </cacheHierarchies>
  <kpis count="0"/>
  <dimensions count="2">
    <dimension measure="1" name="Measures" uniqueName="[Measures]" caption="Measures"/>
    <dimension name="가입자별저축" uniqueName="[가입자별저축]" caption="가입자별저축"/>
  </dimensions>
  <measureGroups count="1">
    <measureGroup name="가입자별저축" caption="가입자별저축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A129F60-67BA-4C02-A0F5-8A40D6ABE609}" name="피벗 테이블1" cacheId="0" dataOnRows="1" applyNumberFormats="0" applyBorderFormats="0" applyFontFormats="0" applyPatternFormats="0" applyAlignmentFormats="0" applyWidthHeightFormats="1" dataCaption="값" updatedVersion="7" minRefreshableVersion="3" useAutoFormatting="1" subtotalHiddenItems="1" itemPrintTitles="1" createdVersion="7" indent="0" compact="0" outline="1" outlineData="1" compactData="0" multipleFieldFilters="0">
  <location ref="B4:H25" firstHeaderRow="1" firstDataRow="2" firstDataCol="3" rowPageCount="1" colPageCount="1"/>
  <pivotFields count="6">
    <pivotField axis="axisCol" compact="0" allDrilled="1" showAll="0" dataSourceSort="1" defaultSubtotal="0" defaultAttributeDrillState="1">
      <items count="3">
        <item x="0"/>
        <item x="1"/>
        <item x="2"/>
      </items>
    </pivotField>
    <pivotField axis="axisRow" compact="0" allDrilled="1" showAll="0" dataSourceSort="1" defaultSubtotal="0" defaultAttributeDrillState="1">
      <items count="3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</items>
    </pivotField>
    <pivotField axis="axisRow" compact="0" allDrilled="1" showAll="0" dataSourceSort="1" defaultSubtotal="0">
      <items count="6">
        <item x="0" e="0"/>
        <item x="1" e="0"/>
        <item x="2" e="0"/>
        <item x="3" e="0"/>
        <item x="4" e="0"/>
        <item x="5" e="0"/>
      </items>
    </pivotField>
    <pivotField dataField="1" compact="0" showAll="0" defaultSubtotal="0"/>
    <pivotField dataField="1" compact="0" showAll="0" defaultSubtotal="0"/>
    <pivotField axis="axisPage" compact="0" allDrilled="1" subtotalTop="0" showAll="0" dataSourceSort="1" defaultSubtotal="0" defaultAttributeDrillState="1"/>
  </pivotFields>
  <rowFields count="3">
    <field x="2"/>
    <field x="1"/>
    <field x="-2"/>
  </rowFields>
  <rowItems count="20">
    <i>
      <x/>
    </i>
    <i r="2">
      <x/>
    </i>
    <i r="2" i="1">
      <x v="1"/>
    </i>
    <i>
      <x v="1"/>
    </i>
    <i r="2">
      <x/>
    </i>
    <i r="2" i="1">
      <x v="1"/>
    </i>
    <i>
      <x v="2"/>
    </i>
    <i r="2">
      <x/>
    </i>
    <i r="2" i="1">
      <x v="1"/>
    </i>
    <i>
      <x v="3"/>
    </i>
    <i r="2">
      <x/>
    </i>
    <i r="2" i="1">
      <x v="1"/>
    </i>
    <i>
      <x v="4"/>
    </i>
    <i r="2">
      <x/>
    </i>
    <i r="2" i="1">
      <x v="1"/>
    </i>
    <i>
      <x v="5"/>
    </i>
    <i r="2">
      <x/>
    </i>
    <i r="2" i="1">
      <x v="1"/>
    </i>
    <i t="grand">
      <x/>
    </i>
    <i t="grand" i="1">
      <x/>
    </i>
  </rowItems>
  <colFields count="1">
    <field x="0"/>
  </colFields>
  <colItems count="4">
    <i>
      <x/>
    </i>
    <i>
      <x v="1"/>
    </i>
    <i>
      <x v="2"/>
    </i>
    <i t="grand">
      <x/>
    </i>
  </colItems>
  <pageFields count="1">
    <pageField fld="5" hier="2" name="[가입자별저축].[지점명].&amp;[강남]" cap="강남"/>
  </pageFields>
  <dataFields count="2">
    <dataField name="합계: 월불입액" fld="3" baseField="2" baseItem="0" numFmtId="41"/>
    <dataField name="합계: 연이율" fld="4" baseField="2" baseItem="0" numFmtId="10"/>
  </dataFields>
  <pivotHierarchies count="11">
    <pivotHierarchy dragToData="1"/>
    <pivotHierarchy dragToData="1"/>
    <pivotHierarchy multipleItemSelectionAllowed="1" dragToData="1">
      <members count="2" level="1">
        <member name="[가입자별저축].[지점명].&amp;[강남]"/>
        <member name="[가입자별저축].[지점명].&amp;[여의도]"/>
      </members>
    </pivotHierarchy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/>
  </pivotHierarchies>
  <pivotTableStyleInfo name="PivotStyleMedium3" showRowHeaders="1" showColHeaders="1" showRowStripes="0" showColStripes="0" showLastColumn="1"/>
  <rowHierarchiesUsage count="3">
    <rowHierarchyUsage hierarchyUsage="5"/>
    <rowHierarchyUsage hierarchyUsage="0"/>
    <rowHierarchyUsage hierarchyUsage="-2"/>
  </rowHierarchiesUsage>
  <colHierarchiesUsage count="1">
    <colHierarchyUsage hierarchyUsage="1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쿼리 - 가입자별저축">
        <x15:activeTabTopLevelEntity name="[가입자별저축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1:I37"/>
  <sheetViews>
    <sheetView workbookViewId="0">
      <selection activeCell="K13" sqref="K13"/>
    </sheetView>
  </sheetViews>
  <sheetFormatPr defaultRowHeight="17.399999999999999" x14ac:dyDescent="0.4"/>
  <cols>
    <col min="3" max="3" width="12.8984375" customWidth="1"/>
    <col min="5" max="5" width="7.09765625" bestFit="1" customWidth="1"/>
    <col min="6" max="6" width="10.5" bestFit="1" customWidth="1"/>
    <col min="9" max="9" width="15.19921875" bestFit="1" customWidth="1"/>
  </cols>
  <sheetData>
    <row r="1" spans="1:9" x14ac:dyDescent="0.4">
      <c r="A1" t="s">
        <v>0</v>
      </c>
    </row>
    <row r="2" spans="1:9" x14ac:dyDescent="0.4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</row>
    <row r="3" spans="1:9" x14ac:dyDescent="0.4">
      <c r="A3" s="1" t="s">
        <v>10</v>
      </c>
      <c r="B3" s="1" t="s">
        <v>11</v>
      </c>
      <c r="C3" s="2">
        <v>43894</v>
      </c>
      <c r="D3" s="1" t="s">
        <v>12</v>
      </c>
      <c r="E3" s="1" t="s">
        <v>13</v>
      </c>
      <c r="F3" s="3">
        <v>120000</v>
      </c>
      <c r="G3" s="1" t="s">
        <v>14</v>
      </c>
      <c r="H3" s="4">
        <v>0.03</v>
      </c>
      <c r="I3" s="5">
        <v>16811000</v>
      </c>
    </row>
    <row r="4" spans="1:9" x14ac:dyDescent="0.4">
      <c r="A4" s="1" t="s">
        <v>15</v>
      </c>
      <c r="B4" s="1" t="s">
        <v>11</v>
      </c>
      <c r="C4" s="2">
        <v>43126</v>
      </c>
      <c r="D4" s="1" t="s">
        <v>16</v>
      </c>
      <c r="E4" s="1" t="s">
        <v>17</v>
      </c>
      <c r="F4" s="3">
        <v>150000</v>
      </c>
      <c r="G4" s="1" t="s">
        <v>18</v>
      </c>
      <c r="H4" s="4">
        <v>0.02</v>
      </c>
      <c r="I4" s="5">
        <v>19908000</v>
      </c>
    </row>
    <row r="5" spans="1:9" x14ac:dyDescent="0.4">
      <c r="A5" s="1" t="s">
        <v>19</v>
      </c>
      <c r="B5" s="1" t="s">
        <v>20</v>
      </c>
      <c r="C5" s="2">
        <v>43282</v>
      </c>
      <c r="D5" s="1" t="s">
        <v>16</v>
      </c>
      <c r="E5" s="1" t="s">
        <v>21</v>
      </c>
      <c r="F5" s="3">
        <v>50000</v>
      </c>
      <c r="G5" s="1" t="s">
        <v>14</v>
      </c>
      <c r="H5" s="4">
        <v>0.02</v>
      </c>
      <c r="I5" s="5">
        <v>6648000</v>
      </c>
    </row>
    <row r="6" spans="1:9" x14ac:dyDescent="0.4">
      <c r="A6" s="1" t="s">
        <v>22</v>
      </c>
      <c r="B6" s="1" t="s">
        <v>20</v>
      </c>
      <c r="C6" s="2">
        <v>43330</v>
      </c>
      <c r="D6" s="1" t="s">
        <v>12</v>
      </c>
      <c r="E6" s="1" t="s">
        <v>21</v>
      </c>
      <c r="F6" s="3">
        <v>80000</v>
      </c>
      <c r="G6" s="1" t="s">
        <v>14</v>
      </c>
      <c r="H6" s="4">
        <v>2.9000000000000001E-2</v>
      </c>
      <c r="I6" s="5">
        <v>11149000</v>
      </c>
    </row>
    <row r="7" spans="1:9" x14ac:dyDescent="0.4">
      <c r="A7" s="1" t="s">
        <v>23</v>
      </c>
      <c r="B7" s="1" t="s">
        <v>11</v>
      </c>
      <c r="C7" s="2">
        <v>43734</v>
      </c>
      <c r="D7" s="1" t="s">
        <v>24</v>
      </c>
      <c r="E7" s="1" t="s">
        <v>13</v>
      </c>
      <c r="F7" s="3">
        <v>100000</v>
      </c>
      <c r="G7" s="1" t="s">
        <v>14</v>
      </c>
      <c r="H7" s="4">
        <v>2.8000000000000001E-2</v>
      </c>
      <c r="I7" s="5">
        <v>13863000</v>
      </c>
    </row>
    <row r="8" spans="1:9" x14ac:dyDescent="0.4">
      <c r="A8" s="1" t="s">
        <v>25</v>
      </c>
      <c r="B8" s="1" t="s">
        <v>11</v>
      </c>
      <c r="C8" s="2">
        <v>43456</v>
      </c>
      <c r="D8" s="1" t="s">
        <v>16</v>
      </c>
      <c r="E8" s="1" t="s">
        <v>13</v>
      </c>
      <c r="F8" s="3">
        <v>90000</v>
      </c>
      <c r="G8" s="1" t="s">
        <v>14</v>
      </c>
      <c r="H8" s="4">
        <v>0.02</v>
      </c>
      <c r="I8" s="5">
        <v>11965000</v>
      </c>
    </row>
    <row r="9" spans="1:9" x14ac:dyDescent="0.4">
      <c r="A9" s="1" t="s">
        <v>26</v>
      </c>
      <c r="B9" s="1" t="s">
        <v>20</v>
      </c>
      <c r="C9" s="2">
        <v>43783</v>
      </c>
      <c r="D9" s="1" t="s">
        <v>16</v>
      </c>
      <c r="E9" s="1" t="s">
        <v>21</v>
      </c>
      <c r="F9" s="3">
        <v>100000</v>
      </c>
      <c r="G9" s="1" t="s">
        <v>14</v>
      </c>
      <c r="H9" s="4">
        <v>0.02</v>
      </c>
      <c r="I9" s="5">
        <v>13295000</v>
      </c>
    </row>
    <row r="10" spans="1:9" x14ac:dyDescent="0.4">
      <c r="A10" s="1" t="s">
        <v>27</v>
      </c>
      <c r="B10" s="1" t="s">
        <v>20</v>
      </c>
      <c r="C10" s="2">
        <v>43574</v>
      </c>
      <c r="D10" s="1" t="s">
        <v>16</v>
      </c>
      <c r="E10" s="1" t="s">
        <v>28</v>
      </c>
      <c r="F10" s="3">
        <v>120000</v>
      </c>
      <c r="G10" s="1" t="s">
        <v>18</v>
      </c>
      <c r="H10" s="4">
        <v>0.02</v>
      </c>
      <c r="I10" s="5">
        <v>15927000</v>
      </c>
    </row>
    <row r="11" spans="1:9" x14ac:dyDescent="0.4">
      <c r="A11" s="1" t="s">
        <v>29</v>
      </c>
      <c r="B11" s="1" t="s">
        <v>11</v>
      </c>
      <c r="C11" s="2">
        <v>43798</v>
      </c>
      <c r="D11" s="1" t="s">
        <v>16</v>
      </c>
      <c r="E11" s="1" t="s">
        <v>21</v>
      </c>
      <c r="F11" s="3">
        <v>250000</v>
      </c>
      <c r="G11" s="1" t="s">
        <v>14</v>
      </c>
      <c r="H11" s="4">
        <v>0.02</v>
      </c>
      <c r="I11" s="5">
        <v>33236000</v>
      </c>
    </row>
    <row r="12" spans="1:9" x14ac:dyDescent="0.4">
      <c r="A12" s="1" t="s">
        <v>30</v>
      </c>
      <c r="B12" s="1" t="s">
        <v>11</v>
      </c>
      <c r="C12" s="2">
        <v>43834</v>
      </c>
      <c r="D12" s="1" t="s">
        <v>24</v>
      </c>
      <c r="E12" s="1" t="s">
        <v>13</v>
      </c>
      <c r="F12" s="3">
        <v>10000</v>
      </c>
      <c r="G12" s="1" t="s">
        <v>18</v>
      </c>
      <c r="H12" s="4">
        <v>2.1000000000000001E-2</v>
      </c>
      <c r="I12" s="5">
        <v>1335000</v>
      </c>
    </row>
    <row r="13" spans="1:9" x14ac:dyDescent="0.4">
      <c r="A13" s="1" t="s">
        <v>31</v>
      </c>
      <c r="B13" s="1" t="s">
        <v>11</v>
      </c>
      <c r="C13" s="2">
        <v>43800</v>
      </c>
      <c r="D13" s="1" t="s">
        <v>16</v>
      </c>
      <c r="E13" s="1" t="s">
        <v>28</v>
      </c>
      <c r="F13" s="3">
        <v>120000</v>
      </c>
      <c r="G13" s="1" t="s">
        <v>18</v>
      </c>
      <c r="H13" s="4">
        <v>0.02</v>
      </c>
      <c r="I13" s="5">
        <v>15927000</v>
      </c>
    </row>
    <row r="14" spans="1:9" x14ac:dyDescent="0.4">
      <c r="A14" s="1" t="s">
        <v>32</v>
      </c>
      <c r="B14" s="1" t="s">
        <v>20</v>
      </c>
      <c r="C14" s="2">
        <v>44191</v>
      </c>
      <c r="D14" s="1" t="s">
        <v>24</v>
      </c>
      <c r="E14" s="1" t="s">
        <v>13</v>
      </c>
      <c r="F14" s="3">
        <v>100000</v>
      </c>
      <c r="G14" s="1" t="s">
        <v>14</v>
      </c>
      <c r="H14" s="4">
        <v>2.8000000000000001E-2</v>
      </c>
      <c r="I14" s="5">
        <v>13863000</v>
      </c>
    </row>
    <row r="15" spans="1:9" x14ac:dyDescent="0.4">
      <c r="A15" s="1" t="s">
        <v>33</v>
      </c>
      <c r="B15" s="1" t="s">
        <v>20</v>
      </c>
      <c r="C15" s="2">
        <v>43963</v>
      </c>
      <c r="D15" s="1" t="s">
        <v>12</v>
      </c>
      <c r="E15" s="1" t="s">
        <v>28</v>
      </c>
      <c r="F15" s="3">
        <v>50000</v>
      </c>
      <c r="G15" s="1" t="s">
        <v>18</v>
      </c>
      <c r="H15" s="4">
        <v>0.03</v>
      </c>
      <c r="I15" s="5">
        <v>6988000</v>
      </c>
    </row>
    <row r="16" spans="1:9" x14ac:dyDescent="0.4">
      <c r="A16" s="1" t="s">
        <v>34</v>
      </c>
      <c r="B16" s="1" t="s">
        <v>11</v>
      </c>
      <c r="C16" s="2">
        <v>43565</v>
      </c>
      <c r="D16" s="1" t="s">
        <v>12</v>
      </c>
      <c r="E16" s="1" t="s">
        <v>17</v>
      </c>
      <c r="F16" s="3">
        <v>150000</v>
      </c>
      <c r="G16" s="1" t="s">
        <v>18</v>
      </c>
      <c r="H16" s="4">
        <v>0.03</v>
      </c>
      <c r="I16" s="5">
        <v>20962000</v>
      </c>
    </row>
    <row r="17" spans="1:9" x14ac:dyDescent="0.4">
      <c r="A17" s="1" t="s">
        <v>35</v>
      </c>
      <c r="B17" s="1" t="s">
        <v>11</v>
      </c>
      <c r="C17" s="2">
        <v>43814</v>
      </c>
      <c r="D17" s="1" t="s">
        <v>12</v>
      </c>
      <c r="E17" s="1" t="s">
        <v>21</v>
      </c>
      <c r="F17" s="3">
        <v>75000</v>
      </c>
      <c r="G17" s="1" t="s">
        <v>18</v>
      </c>
      <c r="H17" s="4">
        <v>2.9000000000000001E-2</v>
      </c>
      <c r="I17" s="5">
        <v>10427000</v>
      </c>
    </row>
    <row r="18" spans="1:9" x14ac:dyDescent="0.4">
      <c r="A18" s="1" t="s">
        <v>36</v>
      </c>
      <c r="B18" s="1" t="s">
        <v>11</v>
      </c>
      <c r="C18" s="2">
        <v>43572</v>
      </c>
      <c r="D18" s="1" t="s">
        <v>16</v>
      </c>
      <c r="E18" s="1" t="s">
        <v>17</v>
      </c>
      <c r="F18" s="3">
        <v>120000</v>
      </c>
      <c r="G18" s="1" t="s">
        <v>18</v>
      </c>
      <c r="H18" s="4">
        <v>0.02</v>
      </c>
      <c r="I18" s="5">
        <v>15927000</v>
      </c>
    </row>
    <row r="19" spans="1:9" x14ac:dyDescent="0.4">
      <c r="A19" s="1" t="s">
        <v>37</v>
      </c>
      <c r="B19" s="1" t="s">
        <v>20</v>
      </c>
      <c r="C19" s="2">
        <v>43809</v>
      </c>
      <c r="D19" s="1" t="s">
        <v>24</v>
      </c>
      <c r="E19" s="1" t="s">
        <v>17</v>
      </c>
      <c r="F19" s="3">
        <v>10000</v>
      </c>
      <c r="G19" s="1" t="s">
        <v>18</v>
      </c>
      <c r="H19" s="4">
        <v>2.3E-2</v>
      </c>
      <c r="I19" s="5">
        <v>1348000</v>
      </c>
    </row>
    <row r="20" spans="1:9" x14ac:dyDescent="0.4">
      <c r="A20" s="1" t="s">
        <v>38</v>
      </c>
      <c r="B20" s="1" t="s">
        <v>11</v>
      </c>
      <c r="C20" s="2">
        <v>44169</v>
      </c>
      <c r="D20" s="1" t="s">
        <v>24</v>
      </c>
      <c r="E20" s="1" t="s">
        <v>21</v>
      </c>
      <c r="F20" s="3">
        <v>120000</v>
      </c>
      <c r="G20" s="1" t="s">
        <v>14</v>
      </c>
      <c r="H20" s="4">
        <v>2.8000000000000001E-2</v>
      </c>
      <c r="I20" s="5">
        <v>16635000</v>
      </c>
    </row>
    <row r="21" spans="1:9" x14ac:dyDescent="0.4">
      <c r="A21" s="1" t="s">
        <v>39</v>
      </c>
      <c r="B21" s="1" t="s">
        <v>20</v>
      </c>
      <c r="C21" s="2">
        <v>43887</v>
      </c>
      <c r="D21" s="1" t="s">
        <v>12</v>
      </c>
      <c r="E21" s="1" t="s">
        <v>28</v>
      </c>
      <c r="F21" s="3">
        <v>250000</v>
      </c>
      <c r="G21" s="1" t="s">
        <v>14</v>
      </c>
      <c r="H21" s="4">
        <v>2.8000000000000001E-2</v>
      </c>
      <c r="I21" s="5">
        <v>34656000</v>
      </c>
    </row>
    <row r="22" spans="1:9" x14ac:dyDescent="0.4">
      <c r="A22" s="1" t="s">
        <v>40</v>
      </c>
      <c r="B22" s="1" t="s">
        <v>20</v>
      </c>
      <c r="C22" s="2">
        <v>44066</v>
      </c>
      <c r="D22" s="1" t="s">
        <v>24</v>
      </c>
      <c r="E22" s="1" t="s">
        <v>21</v>
      </c>
      <c r="F22" s="3">
        <v>210000</v>
      </c>
      <c r="G22" s="1" t="s">
        <v>14</v>
      </c>
      <c r="H22" s="4">
        <v>2.8000000000000001E-2</v>
      </c>
      <c r="I22" s="5">
        <v>29111000</v>
      </c>
    </row>
    <row r="23" spans="1:9" x14ac:dyDescent="0.4">
      <c r="A23" s="1" t="s">
        <v>41</v>
      </c>
      <c r="B23" s="1" t="s">
        <v>11</v>
      </c>
      <c r="C23" s="2">
        <v>43808</v>
      </c>
      <c r="D23" s="1" t="s">
        <v>16</v>
      </c>
      <c r="E23" s="1" t="s">
        <v>13</v>
      </c>
      <c r="F23" s="3">
        <v>70000</v>
      </c>
      <c r="G23" s="1" t="s">
        <v>18</v>
      </c>
      <c r="H23" s="4">
        <v>0.02</v>
      </c>
      <c r="I23" s="5">
        <v>9291000</v>
      </c>
    </row>
    <row r="24" spans="1:9" x14ac:dyDescent="0.4">
      <c r="A24" s="1" t="s">
        <v>42</v>
      </c>
      <c r="B24" s="1" t="s">
        <v>11</v>
      </c>
      <c r="C24" s="2">
        <v>43145</v>
      </c>
      <c r="D24" s="1" t="s">
        <v>24</v>
      </c>
      <c r="E24" s="1" t="s">
        <v>21</v>
      </c>
      <c r="F24" s="3">
        <v>70000</v>
      </c>
      <c r="G24" s="1" t="s">
        <v>14</v>
      </c>
      <c r="H24" s="4">
        <v>2.3E-2</v>
      </c>
      <c r="I24" s="5">
        <v>9453000</v>
      </c>
    </row>
    <row r="25" spans="1:9" x14ac:dyDescent="0.4">
      <c r="A25" s="1" t="s">
        <v>43</v>
      </c>
      <c r="B25" s="1" t="s">
        <v>11</v>
      </c>
      <c r="C25" s="2">
        <v>44065</v>
      </c>
      <c r="D25" s="1" t="s">
        <v>24</v>
      </c>
      <c r="E25" s="1" t="s">
        <v>21</v>
      </c>
      <c r="F25" s="3">
        <v>50000</v>
      </c>
      <c r="G25" s="1" t="s">
        <v>18</v>
      </c>
      <c r="H25" s="4">
        <v>3.3000000000000002E-2</v>
      </c>
      <c r="I25" s="5">
        <v>7098000</v>
      </c>
    </row>
    <row r="27" spans="1:9" x14ac:dyDescent="0.4">
      <c r="A27" s="57" t="s">
        <v>68</v>
      </c>
    </row>
    <row r="28" spans="1:9" x14ac:dyDescent="0.4">
      <c r="A28" t="b">
        <f>OR(AND(LEFT($D3,2)="청약",$B3="여"),AND($E3="여의도",$F3&gt;150000))</f>
        <v>0</v>
      </c>
    </row>
    <row r="30" spans="1:9" x14ac:dyDescent="0.4">
      <c r="A30" s="1" t="s">
        <v>1</v>
      </c>
      <c r="B30" s="1" t="s">
        <v>2</v>
      </c>
      <c r="C30" s="1" t="s">
        <v>3</v>
      </c>
      <c r="D30" s="1" t="s">
        <v>4</v>
      </c>
      <c r="E30" s="1" t="s">
        <v>5</v>
      </c>
      <c r="F30" s="1" t="s">
        <v>6</v>
      </c>
      <c r="G30" s="1" t="s">
        <v>7</v>
      </c>
      <c r="H30" s="1" t="s">
        <v>8</v>
      </c>
      <c r="I30" s="1" t="s">
        <v>9</v>
      </c>
    </row>
    <row r="31" spans="1:9" x14ac:dyDescent="0.4">
      <c r="A31" s="1" t="s">
        <v>22</v>
      </c>
      <c r="B31" s="1" t="s">
        <v>20</v>
      </c>
      <c r="C31" s="2">
        <v>43330</v>
      </c>
      <c r="D31" s="1" t="s">
        <v>12</v>
      </c>
      <c r="E31" s="1" t="s">
        <v>21</v>
      </c>
      <c r="F31" s="3">
        <v>80000</v>
      </c>
      <c r="G31" s="1" t="s">
        <v>14</v>
      </c>
      <c r="H31" s="4">
        <v>2.9000000000000001E-2</v>
      </c>
      <c r="I31" s="5">
        <v>11149000</v>
      </c>
    </row>
    <row r="32" spans="1:9" x14ac:dyDescent="0.4">
      <c r="A32" s="1" t="s">
        <v>29</v>
      </c>
      <c r="B32" s="1" t="s">
        <v>11</v>
      </c>
      <c r="C32" s="2">
        <v>43798</v>
      </c>
      <c r="D32" s="1" t="s">
        <v>16</v>
      </c>
      <c r="E32" s="1" t="s">
        <v>21</v>
      </c>
      <c r="F32" s="3">
        <v>250000</v>
      </c>
      <c r="G32" s="1" t="s">
        <v>14</v>
      </c>
      <c r="H32" s="4">
        <v>0.02</v>
      </c>
      <c r="I32" s="5">
        <v>33236000</v>
      </c>
    </row>
    <row r="33" spans="1:9" x14ac:dyDescent="0.4">
      <c r="A33" s="1" t="s">
        <v>32</v>
      </c>
      <c r="B33" s="1" t="s">
        <v>20</v>
      </c>
      <c r="C33" s="2">
        <v>44191</v>
      </c>
      <c r="D33" s="1" t="s">
        <v>24</v>
      </c>
      <c r="E33" s="1" t="s">
        <v>13</v>
      </c>
      <c r="F33" s="3">
        <v>100000</v>
      </c>
      <c r="G33" s="1" t="s">
        <v>14</v>
      </c>
      <c r="H33" s="4">
        <v>2.8000000000000001E-2</v>
      </c>
      <c r="I33" s="5">
        <v>13863000</v>
      </c>
    </row>
    <row r="34" spans="1:9" x14ac:dyDescent="0.4">
      <c r="A34" s="1" t="s">
        <v>33</v>
      </c>
      <c r="B34" s="1" t="s">
        <v>20</v>
      </c>
      <c r="C34" s="2">
        <v>43963</v>
      </c>
      <c r="D34" s="1" t="s">
        <v>12</v>
      </c>
      <c r="E34" s="1" t="s">
        <v>28</v>
      </c>
      <c r="F34" s="3">
        <v>50000</v>
      </c>
      <c r="G34" s="1" t="s">
        <v>18</v>
      </c>
      <c r="H34" s="4">
        <v>0.03</v>
      </c>
      <c r="I34" s="5">
        <v>6988000</v>
      </c>
    </row>
    <row r="35" spans="1:9" x14ac:dyDescent="0.4">
      <c r="A35" s="1" t="s">
        <v>37</v>
      </c>
      <c r="B35" s="1" t="s">
        <v>20</v>
      </c>
      <c r="C35" s="2">
        <v>43809</v>
      </c>
      <c r="D35" s="1" t="s">
        <v>24</v>
      </c>
      <c r="E35" s="1" t="s">
        <v>17</v>
      </c>
      <c r="F35" s="3">
        <v>10000</v>
      </c>
      <c r="G35" s="1" t="s">
        <v>18</v>
      </c>
      <c r="H35" s="4">
        <v>2.3E-2</v>
      </c>
      <c r="I35" s="5">
        <v>1348000</v>
      </c>
    </row>
    <row r="36" spans="1:9" x14ac:dyDescent="0.4">
      <c r="A36" s="1" t="s">
        <v>39</v>
      </c>
      <c r="B36" s="1" t="s">
        <v>20</v>
      </c>
      <c r="C36" s="2">
        <v>43887</v>
      </c>
      <c r="D36" s="1" t="s">
        <v>12</v>
      </c>
      <c r="E36" s="1" t="s">
        <v>28</v>
      </c>
      <c r="F36" s="3">
        <v>250000</v>
      </c>
      <c r="G36" s="1" t="s">
        <v>14</v>
      </c>
      <c r="H36" s="4">
        <v>2.8000000000000001E-2</v>
      </c>
      <c r="I36" s="5">
        <v>34656000</v>
      </c>
    </row>
    <row r="37" spans="1:9" x14ac:dyDescent="0.4">
      <c r="A37" s="1" t="s">
        <v>40</v>
      </c>
      <c r="B37" s="1" t="s">
        <v>20</v>
      </c>
      <c r="C37" s="2">
        <v>44066</v>
      </c>
      <c r="D37" s="1" t="s">
        <v>24</v>
      </c>
      <c r="E37" s="1" t="s">
        <v>21</v>
      </c>
      <c r="F37" s="3">
        <v>210000</v>
      </c>
      <c r="G37" s="1" t="s">
        <v>14</v>
      </c>
      <c r="H37" s="4">
        <v>2.8000000000000001E-2</v>
      </c>
      <c r="I37" s="5">
        <v>29111000</v>
      </c>
    </row>
  </sheetData>
  <phoneticPr fontId="1" type="noConversion"/>
  <conditionalFormatting sqref="A3:I25">
    <cfRule type="expression" dxfId="6" priority="1">
      <formula>AND(MOD(MONTH($C3),2)=1,DATE(2019,1,1)&lt;$C3)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>
    <pageSetUpPr fitToPage="1"/>
  </sheetPr>
  <dimension ref="A1:I38"/>
  <sheetViews>
    <sheetView workbookViewId="0">
      <selection activeCell="M38" sqref="M38"/>
    </sheetView>
  </sheetViews>
  <sheetFormatPr defaultRowHeight="17.399999999999999" x14ac:dyDescent="0.4"/>
  <cols>
    <col min="1" max="1" width="10.19921875" customWidth="1"/>
    <col min="3" max="3" width="12.09765625" customWidth="1"/>
    <col min="4" max="4" width="10.19921875" customWidth="1"/>
    <col min="6" max="7" width="10.19921875" customWidth="1"/>
    <col min="9" max="9" width="13.5" bestFit="1" customWidth="1"/>
  </cols>
  <sheetData>
    <row r="1" spans="1:9" x14ac:dyDescent="0.4">
      <c r="A1" t="s">
        <v>0</v>
      </c>
    </row>
    <row r="2" spans="1:9" x14ac:dyDescent="0.4">
      <c r="A2" s="23" t="s">
        <v>1</v>
      </c>
      <c r="B2" s="23" t="s">
        <v>2</v>
      </c>
      <c r="C2" s="23" t="s">
        <v>3</v>
      </c>
      <c r="D2" s="23" t="s">
        <v>4</v>
      </c>
      <c r="E2" s="23" t="s">
        <v>5</v>
      </c>
      <c r="F2" s="23" t="s">
        <v>6</v>
      </c>
      <c r="G2" s="23" t="s">
        <v>7</v>
      </c>
      <c r="H2" s="23" t="s">
        <v>8</v>
      </c>
      <c r="I2" s="24" t="s">
        <v>9</v>
      </c>
    </row>
    <row r="3" spans="1:9" x14ac:dyDescent="0.4">
      <c r="A3" s="25" t="s">
        <v>10</v>
      </c>
      <c r="B3" s="25" t="s">
        <v>11</v>
      </c>
      <c r="C3" s="26">
        <v>43894</v>
      </c>
      <c r="D3" s="25" t="s">
        <v>12</v>
      </c>
      <c r="E3" s="25" t="s">
        <v>13</v>
      </c>
      <c r="F3" s="27">
        <v>120000</v>
      </c>
      <c r="G3" s="25" t="s">
        <v>14</v>
      </c>
      <c r="H3" s="28">
        <v>0.03</v>
      </c>
      <c r="I3" s="29">
        <f>ROUNDUP(FV(H3/12,120,-F3,,IF(G3="월초",1,0)),-3)</f>
        <v>16811000</v>
      </c>
    </row>
    <row r="4" spans="1:9" x14ac:dyDescent="0.4">
      <c r="A4" s="30" t="s">
        <v>15</v>
      </c>
      <c r="B4" s="30" t="s">
        <v>11</v>
      </c>
      <c r="C4" s="31">
        <v>43126</v>
      </c>
      <c r="D4" s="30" t="s">
        <v>16</v>
      </c>
      <c r="E4" s="30" t="s">
        <v>17</v>
      </c>
      <c r="F4" s="32" t="s">
        <v>67</v>
      </c>
      <c r="G4" s="30" t="s">
        <v>18</v>
      </c>
      <c r="H4" s="33">
        <v>0.02</v>
      </c>
      <c r="I4" s="34" t="e">
        <f t="shared" ref="I4:I38" si="0">ROUNDUP(FV(H4/12,120,-F4,,IF(G4="월초",1,0)),-3)</f>
        <v>#VALUE!</v>
      </c>
    </row>
    <row r="5" spans="1:9" x14ac:dyDescent="0.4">
      <c r="A5" s="25" t="s">
        <v>19</v>
      </c>
      <c r="B5" s="25" t="s">
        <v>20</v>
      </c>
      <c r="C5" s="26">
        <v>43282</v>
      </c>
      <c r="D5" s="25" t="s">
        <v>16</v>
      </c>
      <c r="E5" s="25" t="s">
        <v>21</v>
      </c>
      <c r="F5" s="27">
        <v>50000</v>
      </c>
      <c r="G5" s="25" t="s">
        <v>14</v>
      </c>
      <c r="H5" s="28">
        <v>0.02</v>
      </c>
      <c r="I5" s="29">
        <f t="shared" si="0"/>
        <v>6648000</v>
      </c>
    </row>
    <row r="6" spans="1:9" x14ac:dyDescent="0.4">
      <c r="A6" s="30" t="s">
        <v>22</v>
      </c>
      <c r="B6" s="30" t="s">
        <v>20</v>
      </c>
      <c r="C6" s="31">
        <v>43330</v>
      </c>
      <c r="D6" s="30" t="s">
        <v>12</v>
      </c>
      <c r="E6" s="30" t="s">
        <v>21</v>
      </c>
      <c r="F6" s="32">
        <v>80000</v>
      </c>
      <c r="G6" s="30" t="s">
        <v>14</v>
      </c>
      <c r="H6" s="33">
        <v>2.9000000000000001E-2</v>
      </c>
      <c r="I6" s="34">
        <f t="shared" si="0"/>
        <v>11149000</v>
      </c>
    </row>
    <row r="7" spans="1:9" x14ac:dyDescent="0.4">
      <c r="A7" s="25" t="s">
        <v>23</v>
      </c>
      <c r="B7" s="25" t="s">
        <v>11</v>
      </c>
      <c r="C7" s="26">
        <v>43734</v>
      </c>
      <c r="D7" s="25" t="s">
        <v>24</v>
      </c>
      <c r="E7" s="25" t="s">
        <v>13</v>
      </c>
      <c r="F7" s="27">
        <v>100000</v>
      </c>
      <c r="G7" s="25" t="s">
        <v>14</v>
      </c>
      <c r="H7" s="28">
        <v>2.8000000000000001E-2</v>
      </c>
      <c r="I7" s="29">
        <f t="shared" si="0"/>
        <v>13863000</v>
      </c>
    </row>
    <row r="8" spans="1:9" x14ac:dyDescent="0.4">
      <c r="A8" s="30" t="s">
        <v>25</v>
      </c>
      <c r="B8" s="30" t="s">
        <v>11</v>
      </c>
      <c r="C8" s="31">
        <v>43456</v>
      </c>
      <c r="D8" s="30" t="s">
        <v>16</v>
      </c>
      <c r="E8" s="30" t="s">
        <v>13</v>
      </c>
      <c r="F8" s="32">
        <v>90000</v>
      </c>
      <c r="G8" s="30" t="s">
        <v>14</v>
      </c>
      <c r="H8" s="33">
        <v>0.02</v>
      </c>
      <c r="I8" s="34">
        <f t="shared" si="0"/>
        <v>11965000</v>
      </c>
    </row>
    <row r="9" spans="1:9" x14ac:dyDescent="0.4">
      <c r="A9" s="25" t="s">
        <v>26</v>
      </c>
      <c r="B9" s="25" t="s">
        <v>20</v>
      </c>
      <c r="C9" s="26">
        <v>43783</v>
      </c>
      <c r="D9" s="25" t="s">
        <v>16</v>
      </c>
      <c r="E9" s="25" t="s">
        <v>21</v>
      </c>
      <c r="F9" s="27">
        <v>100000</v>
      </c>
      <c r="G9" s="25" t="s">
        <v>14</v>
      </c>
      <c r="H9" s="28">
        <v>0.02</v>
      </c>
      <c r="I9" s="29">
        <f t="shared" si="0"/>
        <v>13295000</v>
      </c>
    </row>
    <row r="10" spans="1:9" x14ac:dyDescent="0.4">
      <c r="A10" s="30" t="s">
        <v>27</v>
      </c>
      <c r="B10" s="30" t="s">
        <v>20</v>
      </c>
      <c r="C10" s="31">
        <v>43574</v>
      </c>
      <c r="D10" s="30" t="s">
        <v>16</v>
      </c>
      <c r="E10" s="30" t="s">
        <v>28</v>
      </c>
      <c r="F10" s="32" t="s">
        <v>67</v>
      </c>
      <c r="G10" s="30" t="s">
        <v>18</v>
      </c>
      <c r="H10" s="33">
        <v>0.02</v>
      </c>
      <c r="I10" s="34" t="e">
        <f t="shared" si="0"/>
        <v>#VALUE!</v>
      </c>
    </row>
    <row r="11" spans="1:9" x14ac:dyDescent="0.4">
      <c r="A11" s="25" t="s">
        <v>29</v>
      </c>
      <c r="B11" s="25" t="s">
        <v>11</v>
      </c>
      <c r="C11" s="26">
        <v>43798</v>
      </c>
      <c r="D11" s="25" t="s">
        <v>16</v>
      </c>
      <c r="E11" s="25" t="s">
        <v>21</v>
      </c>
      <c r="F11" s="27">
        <v>250000</v>
      </c>
      <c r="G11" s="25" t="s">
        <v>14</v>
      </c>
      <c r="H11" s="28">
        <v>0.02</v>
      </c>
      <c r="I11" s="29">
        <f t="shared" si="0"/>
        <v>33236000</v>
      </c>
    </row>
    <row r="12" spans="1:9" x14ac:dyDescent="0.4">
      <c r="A12" s="30" t="s">
        <v>30</v>
      </c>
      <c r="B12" s="30" t="s">
        <v>11</v>
      </c>
      <c r="C12" s="31">
        <v>43834</v>
      </c>
      <c r="D12" s="30" t="s">
        <v>24</v>
      </c>
      <c r="E12" s="30" t="s">
        <v>13</v>
      </c>
      <c r="F12" s="32">
        <v>10000</v>
      </c>
      <c r="G12" s="30" t="s">
        <v>18</v>
      </c>
      <c r="H12" s="33">
        <v>2.1000000000000001E-2</v>
      </c>
      <c r="I12" s="34">
        <f t="shared" si="0"/>
        <v>1335000</v>
      </c>
    </row>
    <row r="13" spans="1:9" x14ac:dyDescent="0.4">
      <c r="A13" s="25" t="s">
        <v>31</v>
      </c>
      <c r="B13" s="25" t="s">
        <v>11</v>
      </c>
      <c r="C13" s="26">
        <v>43800</v>
      </c>
      <c r="D13" s="25" t="s">
        <v>16</v>
      </c>
      <c r="E13" s="25" t="s">
        <v>28</v>
      </c>
      <c r="F13" s="27">
        <v>120000</v>
      </c>
      <c r="G13" s="25" t="s">
        <v>18</v>
      </c>
      <c r="H13" s="28">
        <v>0.02</v>
      </c>
      <c r="I13" s="29">
        <f t="shared" si="0"/>
        <v>15927000</v>
      </c>
    </row>
    <row r="14" spans="1:9" x14ac:dyDescent="0.4">
      <c r="A14" s="30" t="s">
        <v>32</v>
      </c>
      <c r="B14" s="30" t="s">
        <v>20</v>
      </c>
      <c r="C14" s="31">
        <v>44191</v>
      </c>
      <c r="D14" s="30" t="s">
        <v>24</v>
      </c>
      <c r="E14" s="30" t="s">
        <v>13</v>
      </c>
      <c r="F14" s="32">
        <v>100000</v>
      </c>
      <c r="G14" s="30" t="s">
        <v>14</v>
      </c>
      <c r="H14" s="33">
        <v>2.8000000000000001E-2</v>
      </c>
      <c r="I14" s="34">
        <f t="shared" si="0"/>
        <v>13863000</v>
      </c>
    </row>
    <row r="15" spans="1:9" x14ac:dyDescent="0.4">
      <c r="A15" s="25" t="s">
        <v>33</v>
      </c>
      <c r="B15" s="25" t="s">
        <v>20</v>
      </c>
      <c r="C15" s="26">
        <v>43963</v>
      </c>
      <c r="D15" s="25" t="s">
        <v>12</v>
      </c>
      <c r="E15" s="25" t="s">
        <v>28</v>
      </c>
      <c r="F15" s="27">
        <v>50000</v>
      </c>
      <c r="G15" s="25" t="s">
        <v>18</v>
      </c>
      <c r="H15" s="28">
        <v>0.03</v>
      </c>
      <c r="I15" s="29">
        <f t="shared" si="0"/>
        <v>6988000</v>
      </c>
    </row>
    <row r="16" spans="1:9" x14ac:dyDescent="0.4">
      <c r="A16" s="30" t="s">
        <v>34</v>
      </c>
      <c r="B16" s="30" t="s">
        <v>11</v>
      </c>
      <c r="C16" s="31">
        <v>43565</v>
      </c>
      <c r="D16" s="30" t="s">
        <v>12</v>
      </c>
      <c r="E16" s="30" t="s">
        <v>17</v>
      </c>
      <c r="F16" s="32">
        <v>150000</v>
      </c>
      <c r="G16" s="30" t="s">
        <v>18</v>
      </c>
      <c r="H16" s="33">
        <v>0.03</v>
      </c>
      <c r="I16" s="34">
        <f t="shared" si="0"/>
        <v>20962000</v>
      </c>
    </row>
    <row r="17" spans="1:9" x14ac:dyDescent="0.4">
      <c r="A17" s="25" t="s">
        <v>35</v>
      </c>
      <c r="B17" s="25" t="s">
        <v>11</v>
      </c>
      <c r="C17" s="26">
        <v>43814</v>
      </c>
      <c r="D17" s="25" t="s">
        <v>12</v>
      </c>
      <c r="E17" s="25" t="s">
        <v>21</v>
      </c>
      <c r="F17" s="27">
        <v>75000</v>
      </c>
      <c r="G17" s="25" t="s">
        <v>18</v>
      </c>
      <c r="H17" s="28">
        <v>2.9000000000000001E-2</v>
      </c>
      <c r="I17" s="29">
        <f t="shared" si="0"/>
        <v>10427000</v>
      </c>
    </row>
    <row r="18" spans="1:9" x14ac:dyDescent="0.4">
      <c r="A18" s="30" t="s">
        <v>36</v>
      </c>
      <c r="B18" s="30" t="s">
        <v>11</v>
      </c>
      <c r="C18" s="31">
        <v>43572</v>
      </c>
      <c r="D18" s="30" t="s">
        <v>16</v>
      </c>
      <c r="E18" s="30" t="s">
        <v>17</v>
      </c>
      <c r="F18" s="32">
        <v>120000</v>
      </c>
      <c r="G18" s="30" t="s">
        <v>18</v>
      </c>
      <c r="H18" s="33">
        <v>0.02</v>
      </c>
      <c r="I18" s="34">
        <f t="shared" si="0"/>
        <v>15927000</v>
      </c>
    </row>
    <row r="19" spans="1:9" x14ac:dyDescent="0.4">
      <c r="A19" s="25" t="s">
        <v>37</v>
      </c>
      <c r="B19" s="25" t="s">
        <v>20</v>
      </c>
      <c r="C19" s="26">
        <v>43809</v>
      </c>
      <c r="D19" s="25" t="s">
        <v>24</v>
      </c>
      <c r="E19" s="25" t="s">
        <v>17</v>
      </c>
      <c r="F19" s="27">
        <v>10000</v>
      </c>
      <c r="G19" s="25" t="s">
        <v>18</v>
      </c>
      <c r="H19" s="28">
        <v>2.3E-2</v>
      </c>
      <c r="I19" s="29">
        <f t="shared" si="0"/>
        <v>1348000</v>
      </c>
    </row>
    <row r="20" spans="1:9" x14ac:dyDescent="0.4">
      <c r="A20" s="30" t="s">
        <v>38</v>
      </c>
      <c r="B20" s="30" t="s">
        <v>11</v>
      </c>
      <c r="C20" s="31">
        <v>44169</v>
      </c>
      <c r="D20" s="30" t="s">
        <v>24</v>
      </c>
      <c r="E20" s="30" t="s">
        <v>21</v>
      </c>
      <c r="F20" s="32">
        <v>120000</v>
      </c>
      <c r="G20" s="30" t="s">
        <v>14</v>
      </c>
      <c r="H20" s="33">
        <v>2.8000000000000001E-2</v>
      </c>
      <c r="I20" s="34">
        <f t="shared" si="0"/>
        <v>16635000</v>
      </c>
    </row>
    <row r="21" spans="1:9" x14ac:dyDescent="0.4">
      <c r="A21" s="25" t="s">
        <v>39</v>
      </c>
      <c r="B21" s="25" t="s">
        <v>20</v>
      </c>
      <c r="C21" s="26">
        <v>43887</v>
      </c>
      <c r="D21" s="25" t="s">
        <v>12</v>
      </c>
      <c r="E21" s="25" t="s">
        <v>28</v>
      </c>
      <c r="F21" s="27">
        <v>250000</v>
      </c>
      <c r="G21" s="25" t="s">
        <v>14</v>
      </c>
      <c r="H21" s="28">
        <v>2.8000000000000001E-2</v>
      </c>
      <c r="I21" s="29">
        <f t="shared" si="0"/>
        <v>34656000</v>
      </c>
    </row>
    <row r="22" spans="1:9" x14ac:dyDescent="0.4">
      <c r="A22" s="30" t="s">
        <v>40</v>
      </c>
      <c r="B22" s="30" t="s">
        <v>20</v>
      </c>
      <c r="C22" s="31">
        <v>44066</v>
      </c>
      <c r="D22" s="30" t="s">
        <v>24</v>
      </c>
      <c r="E22" s="30" t="s">
        <v>21</v>
      </c>
      <c r="F22" s="32">
        <v>210000</v>
      </c>
      <c r="G22" s="30" t="s">
        <v>14</v>
      </c>
      <c r="H22" s="33">
        <v>2.8000000000000001E-2</v>
      </c>
      <c r="I22" s="34">
        <f t="shared" si="0"/>
        <v>29111000</v>
      </c>
    </row>
    <row r="23" spans="1:9" x14ac:dyDescent="0.4">
      <c r="A23" s="25" t="s">
        <v>41</v>
      </c>
      <c r="B23" s="25" t="s">
        <v>11</v>
      </c>
      <c r="C23" s="26">
        <v>43808</v>
      </c>
      <c r="D23" s="25" t="s">
        <v>16</v>
      </c>
      <c r="E23" s="25" t="s">
        <v>13</v>
      </c>
      <c r="F23" s="27">
        <v>70000</v>
      </c>
      <c r="G23" s="25" t="s">
        <v>18</v>
      </c>
      <c r="H23" s="28">
        <v>0.02</v>
      </c>
      <c r="I23" s="29">
        <f t="shared" si="0"/>
        <v>9291000</v>
      </c>
    </row>
    <row r="24" spans="1:9" x14ac:dyDescent="0.4">
      <c r="A24" s="30" t="s">
        <v>42</v>
      </c>
      <c r="B24" s="30" t="s">
        <v>11</v>
      </c>
      <c r="C24" s="31">
        <v>43145</v>
      </c>
      <c r="D24" s="30" t="s">
        <v>24</v>
      </c>
      <c r="E24" s="30" t="s">
        <v>21</v>
      </c>
      <c r="F24" s="32">
        <v>70000</v>
      </c>
      <c r="G24" s="30" t="s">
        <v>14</v>
      </c>
      <c r="H24" s="33">
        <v>2.3E-2</v>
      </c>
      <c r="I24" s="34">
        <f t="shared" si="0"/>
        <v>9453000</v>
      </c>
    </row>
    <row r="25" spans="1:9" x14ac:dyDescent="0.4">
      <c r="A25" s="35" t="s">
        <v>43</v>
      </c>
      <c r="B25" s="35" t="s">
        <v>11</v>
      </c>
      <c r="C25" s="36">
        <v>44065</v>
      </c>
      <c r="D25" s="35" t="s">
        <v>24</v>
      </c>
      <c r="E25" s="35" t="s">
        <v>21</v>
      </c>
      <c r="F25" s="37">
        <v>50000</v>
      </c>
      <c r="G25" s="35" t="s">
        <v>18</v>
      </c>
      <c r="H25" s="38">
        <v>3.3000000000000002E-2</v>
      </c>
      <c r="I25" s="39">
        <f t="shared" si="0"/>
        <v>7098000</v>
      </c>
    </row>
    <row r="27" spans="1:9" x14ac:dyDescent="0.4">
      <c r="A27" t="s">
        <v>44</v>
      </c>
    </row>
    <row r="28" spans="1:9" x14ac:dyDescent="0.4">
      <c r="A28" s="40" t="s">
        <v>1</v>
      </c>
      <c r="B28" s="40" t="s">
        <v>2</v>
      </c>
      <c r="C28" s="40" t="s">
        <v>3</v>
      </c>
      <c r="D28" s="40" t="s">
        <v>4</v>
      </c>
      <c r="E28" s="40" t="s">
        <v>5</v>
      </c>
      <c r="F28" s="40" t="s">
        <v>6</v>
      </c>
      <c r="G28" s="40" t="s">
        <v>7</v>
      </c>
      <c r="H28" s="40" t="s">
        <v>8</v>
      </c>
      <c r="I28" s="41" t="s">
        <v>9</v>
      </c>
    </row>
    <row r="29" spans="1:9" x14ac:dyDescent="0.4">
      <c r="A29" s="42" t="s">
        <v>45</v>
      </c>
      <c r="B29" s="42" t="s">
        <v>11</v>
      </c>
      <c r="C29" s="43">
        <v>43365</v>
      </c>
      <c r="D29" s="42" t="s">
        <v>16</v>
      </c>
      <c r="E29" s="42" t="s">
        <v>17</v>
      </c>
      <c r="F29" s="44">
        <v>150000</v>
      </c>
      <c r="G29" s="42" t="s">
        <v>18</v>
      </c>
      <c r="H29" s="45">
        <v>0.02</v>
      </c>
      <c r="I29" s="46">
        <f t="shared" si="0"/>
        <v>19908000</v>
      </c>
    </row>
    <row r="30" spans="1:9" x14ac:dyDescent="0.4">
      <c r="A30" s="47" t="s">
        <v>46</v>
      </c>
      <c r="B30" s="47" t="s">
        <v>11</v>
      </c>
      <c r="C30" s="48">
        <v>43751</v>
      </c>
      <c r="D30" s="47" t="s">
        <v>12</v>
      </c>
      <c r="E30" s="47" t="s">
        <v>17</v>
      </c>
      <c r="F30" s="49">
        <v>270000</v>
      </c>
      <c r="G30" s="47" t="s">
        <v>14</v>
      </c>
      <c r="H30" s="50">
        <v>0.03</v>
      </c>
      <c r="I30" s="51">
        <f t="shared" si="0"/>
        <v>37825000</v>
      </c>
    </row>
    <row r="31" spans="1:9" x14ac:dyDescent="0.4">
      <c r="A31" s="42" t="s">
        <v>47</v>
      </c>
      <c r="B31" s="42" t="s">
        <v>11</v>
      </c>
      <c r="C31" s="43">
        <v>44060</v>
      </c>
      <c r="D31" s="42" t="s">
        <v>16</v>
      </c>
      <c r="E31" s="42" t="s">
        <v>13</v>
      </c>
      <c r="F31" s="44">
        <v>120000</v>
      </c>
      <c r="G31" s="42" t="s">
        <v>14</v>
      </c>
      <c r="H31" s="45">
        <v>2.1999999999999999E-2</v>
      </c>
      <c r="I31" s="46">
        <f t="shared" si="0"/>
        <v>16120000</v>
      </c>
    </row>
    <row r="32" spans="1:9" x14ac:dyDescent="0.4">
      <c r="A32" s="47" t="s">
        <v>48</v>
      </c>
      <c r="B32" s="47" t="s">
        <v>11</v>
      </c>
      <c r="C32" s="48">
        <v>43350</v>
      </c>
      <c r="D32" s="47" t="s">
        <v>12</v>
      </c>
      <c r="E32" s="47" t="s">
        <v>28</v>
      </c>
      <c r="F32" s="49">
        <v>150000</v>
      </c>
      <c r="G32" s="47" t="s">
        <v>14</v>
      </c>
      <c r="H32" s="50">
        <v>3.5999999999999997E-2</v>
      </c>
      <c r="I32" s="51">
        <f t="shared" si="0"/>
        <v>21693000</v>
      </c>
    </row>
    <row r="33" spans="1:9" x14ac:dyDescent="0.4">
      <c r="A33" s="42" t="s">
        <v>49</v>
      </c>
      <c r="B33" s="42" t="s">
        <v>11</v>
      </c>
      <c r="C33" s="43">
        <v>43209</v>
      </c>
      <c r="D33" s="42" t="s">
        <v>24</v>
      </c>
      <c r="E33" s="42" t="s">
        <v>17</v>
      </c>
      <c r="F33" s="44">
        <v>120000</v>
      </c>
      <c r="G33" s="42" t="s">
        <v>18</v>
      </c>
      <c r="H33" s="45">
        <v>2.3E-2</v>
      </c>
      <c r="I33" s="46">
        <f t="shared" si="0"/>
        <v>16174000</v>
      </c>
    </row>
    <row r="34" spans="1:9" x14ac:dyDescent="0.4">
      <c r="A34" s="47" t="s">
        <v>50</v>
      </c>
      <c r="B34" s="47" t="s">
        <v>20</v>
      </c>
      <c r="C34" s="48">
        <v>44042</v>
      </c>
      <c r="D34" s="47" t="s">
        <v>24</v>
      </c>
      <c r="E34" s="47" t="s">
        <v>13</v>
      </c>
      <c r="F34" s="49">
        <v>80000</v>
      </c>
      <c r="G34" s="47" t="s">
        <v>14</v>
      </c>
      <c r="H34" s="50">
        <v>2.1000000000000001E-2</v>
      </c>
      <c r="I34" s="51">
        <f t="shared" si="0"/>
        <v>10691000</v>
      </c>
    </row>
    <row r="35" spans="1:9" x14ac:dyDescent="0.4">
      <c r="A35" s="42" t="s">
        <v>51</v>
      </c>
      <c r="B35" s="42" t="s">
        <v>11</v>
      </c>
      <c r="C35" s="43">
        <v>44164</v>
      </c>
      <c r="D35" s="42" t="s">
        <v>12</v>
      </c>
      <c r="E35" s="42" t="s">
        <v>13</v>
      </c>
      <c r="F35" s="44">
        <v>150000</v>
      </c>
      <c r="G35" s="42" t="s">
        <v>14</v>
      </c>
      <c r="H35" s="45">
        <v>2.8000000000000001E-2</v>
      </c>
      <c r="I35" s="46">
        <f t="shared" si="0"/>
        <v>20794000</v>
      </c>
    </row>
    <row r="36" spans="1:9" x14ac:dyDescent="0.4">
      <c r="A36" s="47" t="s">
        <v>52</v>
      </c>
      <c r="B36" s="47" t="s">
        <v>20</v>
      </c>
      <c r="C36" s="48">
        <v>43443</v>
      </c>
      <c r="D36" s="47" t="s">
        <v>16</v>
      </c>
      <c r="E36" s="47" t="s">
        <v>21</v>
      </c>
      <c r="F36" s="49">
        <v>250000</v>
      </c>
      <c r="G36" s="47" t="s">
        <v>14</v>
      </c>
      <c r="H36" s="50">
        <v>2.5000000000000001E-2</v>
      </c>
      <c r="I36" s="51">
        <f t="shared" si="0"/>
        <v>34114000</v>
      </c>
    </row>
    <row r="37" spans="1:9" x14ac:dyDescent="0.4">
      <c r="A37" s="42" t="s">
        <v>53</v>
      </c>
      <c r="B37" s="42" t="s">
        <v>11</v>
      </c>
      <c r="C37" s="43">
        <v>43635</v>
      </c>
      <c r="D37" s="42" t="s">
        <v>12</v>
      </c>
      <c r="E37" s="42" t="s">
        <v>13</v>
      </c>
      <c r="F37" s="44">
        <v>150000</v>
      </c>
      <c r="G37" s="42" t="s">
        <v>14</v>
      </c>
      <c r="H37" s="45">
        <v>2.9000000000000001E-2</v>
      </c>
      <c r="I37" s="46">
        <f t="shared" si="0"/>
        <v>20904000</v>
      </c>
    </row>
    <row r="38" spans="1:9" x14ac:dyDescent="0.4">
      <c r="A38" s="52" t="s">
        <v>54</v>
      </c>
      <c r="B38" s="52" t="s">
        <v>11</v>
      </c>
      <c r="C38" s="53">
        <v>44124</v>
      </c>
      <c r="D38" s="52" t="s">
        <v>24</v>
      </c>
      <c r="E38" s="52" t="s">
        <v>28</v>
      </c>
      <c r="F38" s="54">
        <v>50000</v>
      </c>
      <c r="G38" s="52" t="s">
        <v>14</v>
      </c>
      <c r="H38" s="55">
        <v>2.8000000000000001E-2</v>
      </c>
      <c r="I38" s="56">
        <f t="shared" si="0"/>
        <v>6932000</v>
      </c>
    </row>
  </sheetData>
  <phoneticPr fontId="1" type="noConversion"/>
  <printOptions headings="1"/>
  <pageMargins left="0.70866141732283472" right="0.70866141732283472" top="0.74803149606299213" bottom="0.74803149606299213" header="0.31496062992125984" footer="0.31496062992125984"/>
  <pageSetup paperSize="9" scale="83" orientation="portrait" blackAndWhite="1" errors="blank" r:id="rId1"/>
  <headerFooter differentOddEven="1">
    <oddHeader>&amp;L&amp;P페이지</oddHeader>
    <evenHeader>&amp;R&amp;P페이지</even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L72"/>
  <sheetViews>
    <sheetView topLeftCell="A28" workbookViewId="0">
      <selection activeCell="K43" sqref="K43"/>
    </sheetView>
  </sheetViews>
  <sheetFormatPr defaultRowHeight="17.399999999999999" x14ac:dyDescent="0.4"/>
  <cols>
    <col min="2" max="5" width="11.8984375" bestFit="1" customWidth="1"/>
    <col min="6" max="6" width="10.8984375" bestFit="1" customWidth="1"/>
    <col min="7" max="7" width="12.3984375" bestFit="1" customWidth="1"/>
    <col min="10" max="10" width="13.5" bestFit="1" customWidth="1"/>
    <col min="11" max="11" width="13" bestFit="1" customWidth="1"/>
    <col min="12" max="12" width="23.69921875" customWidth="1"/>
  </cols>
  <sheetData>
    <row r="1" spans="1:12" x14ac:dyDescent="0.4">
      <c r="A1" t="s">
        <v>0</v>
      </c>
    </row>
    <row r="2" spans="1:12" x14ac:dyDescent="0.4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55</v>
      </c>
      <c r="H2" s="1" t="s">
        <v>7</v>
      </c>
      <c r="I2" s="6" t="s">
        <v>8</v>
      </c>
      <c r="J2" s="6" t="s">
        <v>9</v>
      </c>
      <c r="K2" s="6" t="s">
        <v>56</v>
      </c>
      <c r="L2" s="6" t="s">
        <v>57</v>
      </c>
    </row>
    <row r="3" spans="1:12" x14ac:dyDescent="0.4">
      <c r="A3" s="1" t="s">
        <v>31</v>
      </c>
      <c r="B3" s="1" t="s">
        <v>11</v>
      </c>
      <c r="C3" s="2">
        <v>43800</v>
      </c>
      <c r="D3" s="1" t="s">
        <v>16</v>
      </c>
      <c r="E3" s="1" t="s">
        <v>28</v>
      </c>
      <c r="F3" s="3">
        <v>120000</v>
      </c>
      <c r="G3" s="1">
        <v>120</v>
      </c>
      <c r="H3" s="1" t="s">
        <v>18</v>
      </c>
      <c r="I3" s="4">
        <f>INDEX($B$40:$E$42,MATCH($D3,$A$40:$A$42,0),MATCH(YEAR($C3),$B$38:$E$38,1))</f>
        <v>0.02</v>
      </c>
      <c r="J3" s="7">
        <f>ROUNDUP(FV($I3/12,$G3,-$F3,,IF($H3="월초",1,0) ),-3)</f>
        <v>15927000</v>
      </c>
      <c r="K3" s="1" t="str">
        <f ca="1">TEXT(QUOTIENT(_xlfn.DAYS(TODAY(),$C3),30),"00개월")</f>
        <v>73개월</v>
      </c>
      <c r="L3" s="1" t="str" cm="1">
        <f t="array" ref="L3">fn비고(E3,F3)</f>
        <v/>
      </c>
    </row>
    <row r="4" spans="1:12" x14ac:dyDescent="0.4">
      <c r="A4" s="1" t="s">
        <v>52</v>
      </c>
      <c r="B4" s="1" t="s">
        <v>20</v>
      </c>
      <c r="C4" s="2">
        <v>42713</v>
      </c>
      <c r="D4" s="1" t="s">
        <v>16</v>
      </c>
      <c r="E4" s="1" t="s">
        <v>21</v>
      </c>
      <c r="F4" s="3">
        <v>250000</v>
      </c>
      <c r="G4" s="1">
        <v>120</v>
      </c>
      <c r="H4" s="1" t="s">
        <v>14</v>
      </c>
      <c r="I4" s="4">
        <f t="shared" ref="I4:I35" si="0">INDEX($B$40:$E$42,MATCH($D4,$A$40:$A$42,0),MATCH(YEAR($C4),$B$38:$E$38,1))</f>
        <v>2.1999999999999999E-2</v>
      </c>
      <c r="J4" s="7">
        <f t="shared" ref="J4:J35" si="1">ROUNDUP(FV($I4/12,$G4,-$F4,,IF($H4="월초",1,0) ),-3)</f>
        <v>33584000</v>
      </c>
      <c r="K4" s="1" t="str">
        <f t="shared" ref="K4:K35" ca="1" si="2">TEXT(QUOTIENT(_xlfn.DAYS(TODAY(),$C4),30),"00개월")</f>
        <v>109개월</v>
      </c>
      <c r="L4" s="1" t="str" cm="1">
        <f t="array" ref="L4">fn비고(E4,F4)</f>
        <v>15만원이상-여의도250,000</v>
      </c>
    </row>
    <row r="5" spans="1:12" x14ac:dyDescent="0.4">
      <c r="A5" s="1" t="s">
        <v>36</v>
      </c>
      <c r="B5" s="1" t="s">
        <v>11</v>
      </c>
      <c r="C5" s="2">
        <v>43572</v>
      </c>
      <c r="D5" s="1" t="s">
        <v>16</v>
      </c>
      <c r="E5" s="1" t="s">
        <v>17</v>
      </c>
      <c r="F5" s="3">
        <v>120000</v>
      </c>
      <c r="G5" s="1">
        <v>120</v>
      </c>
      <c r="H5" s="1" t="s">
        <v>18</v>
      </c>
      <c r="I5" s="4">
        <f t="shared" si="0"/>
        <v>0.02</v>
      </c>
      <c r="J5" s="7">
        <f t="shared" si="1"/>
        <v>15927000</v>
      </c>
      <c r="K5" s="1" t="str">
        <f t="shared" ca="1" si="2"/>
        <v>80개월</v>
      </c>
      <c r="L5" s="1" t="str" cm="1">
        <f t="array" ref="L5">fn비고(E5,F5)</f>
        <v/>
      </c>
    </row>
    <row r="6" spans="1:12" x14ac:dyDescent="0.4">
      <c r="A6" s="1" t="s">
        <v>23</v>
      </c>
      <c r="B6" s="1" t="s">
        <v>11</v>
      </c>
      <c r="C6" s="2">
        <v>43734</v>
      </c>
      <c r="D6" s="1" t="s">
        <v>24</v>
      </c>
      <c r="E6" s="1" t="s">
        <v>13</v>
      </c>
      <c r="F6" s="3">
        <v>100000</v>
      </c>
      <c r="G6" s="1">
        <v>120</v>
      </c>
      <c r="H6" s="1" t="s">
        <v>14</v>
      </c>
      <c r="I6" s="4">
        <f t="shared" si="0"/>
        <v>2.3E-2</v>
      </c>
      <c r="J6" s="7">
        <f t="shared" si="1"/>
        <v>13504000</v>
      </c>
      <c r="K6" s="1" t="str">
        <f t="shared" ca="1" si="2"/>
        <v>75개월</v>
      </c>
      <c r="L6" s="1" t="str" cm="1">
        <f t="array" ref="L6">fn비고(E6,F6)</f>
        <v/>
      </c>
    </row>
    <row r="7" spans="1:12" x14ac:dyDescent="0.4">
      <c r="A7" s="1" t="s">
        <v>25</v>
      </c>
      <c r="B7" s="1" t="s">
        <v>11</v>
      </c>
      <c r="C7" s="2">
        <v>43456</v>
      </c>
      <c r="D7" s="1" t="s">
        <v>16</v>
      </c>
      <c r="E7" s="1" t="s">
        <v>13</v>
      </c>
      <c r="F7" s="3">
        <v>90000</v>
      </c>
      <c r="G7" s="1">
        <v>120</v>
      </c>
      <c r="H7" s="1" t="s">
        <v>14</v>
      </c>
      <c r="I7" s="4">
        <f t="shared" si="0"/>
        <v>0.02</v>
      </c>
      <c r="J7" s="7">
        <f t="shared" si="1"/>
        <v>11965000</v>
      </c>
      <c r="K7" s="1" t="str">
        <f t="shared" ca="1" si="2"/>
        <v>84개월</v>
      </c>
      <c r="L7" s="1" t="str" cm="1">
        <f t="array" ref="L7">fn비고(E7,F7)</f>
        <v/>
      </c>
    </row>
    <row r="8" spans="1:12" x14ac:dyDescent="0.4">
      <c r="A8" s="1" t="s">
        <v>10</v>
      </c>
      <c r="B8" s="1" t="s">
        <v>11</v>
      </c>
      <c r="C8" s="2">
        <v>43894</v>
      </c>
      <c r="D8" s="1" t="s">
        <v>12</v>
      </c>
      <c r="E8" s="1" t="s">
        <v>13</v>
      </c>
      <c r="F8" s="3">
        <v>120000</v>
      </c>
      <c r="G8" s="1">
        <v>120</v>
      </c>
      <c r="H8" s="1" t="s">
        <v>14</v>
      </c>
      <c r="I8" s="4">
        <f t="shared" si="0"/>
        <v>2.8000000000000001E-2</v>
      </c>
      <c r="J8" s="7">
        <f t="shared" si="1"/>
        <v>16635000</v>
      </c>
      <c r="K8" s="1" t="str">
        <f t="shared" ca="1" si="2"/>
        <v>70개월</v>
      </c>
      <c r="L8" s="1" t="str" cm="1">
        <f t="array" ref="L8">fn비고(E8,F8)</f>
        <v/>
      </c>
    </row>
    <row r="9" spans="1:12" x14ac:dyDescent="0.4">
      <c r="A9" s="1" t="s">
        <v>49</v>
      </c>
      <c r="B9" s="1" t="s">
        <v>11</v>
      </c>
      <c r="C9" s="2">
        <v>43209</v>
      </c>
      <c r="D9" s="1" t="s">
        <v>24</v>
      </c>
      <c r="E9" s="1" t="s">
        <v>17</v>
      </c>
      <c r="F9" s="3">
        <v>120000</v>
      </c>
      <c r="G9" s="1">
        <v>120</v>
      </c>
      <c r="H9" s="1" t="s">
        <v>18</v>
      </c>
      <c r="I9" s="4">
        <f t="shared" si="0"/>
        <v>2.3E-2</v>
      </c>
      <c r="J9" s="7">
        <f t="shared" si="1"/>
        <v>16174000</v>
      </c>
      <c r="K9" s="1" t="str">
        <f t="shared" ca="1" si="2"/>
        <v>93개월</v>
      </c>
      <c r="L9" s="1" t="str" cm="1">
        <f t="array" ref="L9">fn비고(E9,F9)</f>
        <v/>
      </c>
    </row>
    <row r="10" spans="1:12" x14ac:dyDescent="0.4">
      <c r="A10" s="1" t="s">
        <v>37</v>
      </c>
      <c r="B10" s="1" t="s">
        <v>20</v>
      </c>
      <c r="C10" s="2">
        <v>43809</v>
      </c>
      <c r="D10" s="1" t="s">
        <v>24</v>
      </c>
      <c r="E10" s="1" t="s">
        <v>17</v>
      </c>
      <c r="F10" s="3">
        <v>10000</v>
      </c>
      <c r="G10" s="1">
        <v>120</v>
      </c>
      <c r="H10" s="1" t="s">
        <v>18</v>
      </c>
      <c r="I10" s="4">
        <f t="shared" si="0"/>
        <v>2.3E-2</v>
      </c>
      <c r="J10" s="7">
        <f t="shared" si="1"/>
        <v>1348000</v>
      </c>
      <c r="K10" s="1" t="str">
        <f t="shared" ca="1" si="2"/>
        <v>73개월</v>
      </c>
      <c r="L10" s="1" t="str" cm="1">
        <f t="array" ref="L10">fn비고(E10,F10)</f>
        <v/>
      </c>
    </row>
    <row r="11" spans="1:12" x14ac:dyDescent="0.4">
      <c r="A11" s="1" t="s">
        <v>19</v>
      </c>
      <c r="B11" s="1" t="s">
        <v>20</v>
      </c>
      <c r="C11" s="2">
        <v>42552</v>
      </c>
      <c r="D11" s="1" t="s">
        <v>16</v>
      </c>
      <c r="E11" s="1" t="s">
        <v>21</v>
      </c>
      <c r="F11" s="3">
        <v>50000</v>
      </c>
      <c r="G11" s="1">
        <v>120</v>
      </c>
      <c r="H11" s="1" t="s">
        <v>14</v>
      </c>
      <c r="I11" s="4">
        <f t="shared" si="0"/>
        <v>2.1999999999999999E-2</v>
      </c>
      <c r="J11" s="7">
        <f t="shared" si="1"/>
        <v>6717000</v>
      </c>
      <c r="K11" s="1" t="str">
        <f t="shared" ca="1" si="2"/>
        <v>114개월</v>
      </c>
      <c r="L11" s="1" t="str" cm="1">
        <f t="array" ref="L11">fn비고(E11,F11)</f>
        <v/>
      </c>
    </row>
    <row r="12" spans="1:12" x14ac:dyDescent="0.4">
      <c r="A12" s="1" t="s">
        <v>34</v>
      </c>
      <c r="B12" s="1" t="s">
        <v>11</v>
      </c>
      <c r="C12" s="2">
        <v>43565</v>
      </c>
      <c r="D12" s="1" t="s">
        <v>12</v>
      </c>
      <c r="E12" s="1" t="s">
        <v>17</v>
      </c>
      <c r="F12" s="3">
        <v>150000</v>
      </c>
      <c r="G12" s="1">
        <v>120</v>
      </c>
      <c r="H12" s="1" t="s">
        <v>18</v>
      </c>
      <c r="I12" s="4">
        <f t="shared" si="0"/>
        <v>2.9000000000000001E-2</v>
      </c>
      <c r="J12" s="7">
        <f t="shared" si="1"/>
        <v>20853000</v>
      </c>
      <c r="K12" s="1" t="str">
        <f t="shared" ca="1" si="2"/>
        <v>81개월</v>
      </c>
      <c r="L12" s="1" t="str" cm="1">
        <f t="array" ref="L12">fn비고(E12,F12)</f>
        <v/>
      </c>
    </row>
    <row r="13" spans="1:12" x14ac:dyDescent="0.4">
      <c r="A13" s="1" t="s">
        <v>35</v>
      </c>
      <c r="B13" s="1" t="s">
        <v>11</v>
      </c>
      <c r="C13" s="2">
        <v>43814</v>
      </c>
      <c r="D13" s="1" t="s">
        <v>12</v>
      </c>
      <c r="E13" s="1" t="s">
        <v>21</v>
      </c>
      <c r="F13" s="3">
        <v>75000</v>
      </c>
      <c r="G13" s="1">
        <v>120</v>
      </c>
      <c r="H13" s="1" t="s">
        <v>18</v>
      </c>
      <c r="I13" s="4">
        <f t="shared" si="0"/>
        <v>2.9000000000000001E-2</v>
      </c>
      <c r="J13" s="7">
        <f t="shared" si="1"/>
        <v>10427000</v>
      </c>
      <c r="K13" s="1" t="str">
        <f t="shared" ca="1" si="2"/>
        <v>72개월</v>
      </c>
      <c r="L13" s="1" t="str" cm="1">
        <f t="array" ref="L13">fn비고(E13,F13)</f>
        <v/>
      </c>
    </row>
    <row r="14" spans="1:12" x14ac:dyDescent="0.4">
      <c r="A14" s="1" t="s">
        <v>51</v>
      </c>
      <c r="B14" s="1" t="s">
        <v>11</v>
      </c>
      <c r="C14" s="2">
        <v>44164</v>
      </c>
      <c r="D14" s="1" t="s">
        <v>12</v>
      </c>
      <c r="E14" s="1" t="s">
        <v>13</v>
      </c>
      <c r="F14" s="3">
        <v>150000</v>
      </c>
      <c r="G14" s="1">
        <v>120</v>
      </c>
      <c r="H14" s="1" t="s">
        <v>14</v>
      </c>
      <c r="I14" s="4">
        <f t="shared" si="0"/>
        <v>2.8000000000000001E-2</v>
      </c>
      <c r="J14" s="7">
        <f t="shared" si="1"/>
        <v>20794000</v>
      </c>
      <c r="K14" s="1" t="str">
        <f t="shared" ca="1" si="2"/>
        <v>61개월</v>
      </c>
      <c r="L14" s="1" t="str" cm="1">
        <f t="array" ref="L14">fn비고(E14,F14)</f>
        <v>15만원이상-명동150,000</v>
      </c>
    </row>
    <row r="15" spans="1:12" x14ac:dyDescent="0.4">
      <c r="A15" s="1" t="s">
        <v>38</v>
      </c>
      <c r="B15" s="1" t="s">
        <v>11</v>
      </c>
      <c r="C15" s="2">
        <v>42708</v>
      </c>
      <c r="D15" s="1" t="s">
        <v>24</v>
      </c>
      <c r="E15" s="1" t="s">
        <v>21</v>
      </c>
      <c r="F15" s="3">
        <v>120000</v>
      </c>
      <c r="G15" s="1">
        <v>120</v>
      </c>
      <c r="H15" s="1" t="s">
        <v>14</v>
      </c>
      <c r="I15" s="4">
        <f t="shared" si="0"/>
        <v>2.8000000000000001E-2</v>
      </c>
      <c r="J15" s="7">
        <f t="shared" si="1"/>
        <v>16635000</v>
      </c>
      <c r="K15" s="1" t="str">
        <f t="shared" ca="1" si="2"/>
        <v>109개월</v>
      </c>
      <c r="L15" s="1" t="str" cm="1">
        <f t="array" ref="L15">fn비고(E15,F15)</f>
        <v/>
      </c>
    </row>
    <row r="16" spans="1:12" x14ac:dyDescent="0.4">
      <c r="A16" s="1" t="s">
        <v>32</v>
      </c>
      <c r="B16" s="1" t="s">
        <v>20</v>
      </c>
      <c r="C16" s="2">
        <v>44191</v>
      </c>
      <c r="D16" s="1" t="s">
        <v>24</v>
      </c>
      <c r="E16" s="1" t="s">
        <v>13</v>
      </c>
      <c r="F16" s="3">
        <v>100000</v>
      </c>
      <c r="G16" s="1">
        <v>120</v>
      </c>
      <c r="H16" s="1" t="s">
        <v>14</v>
      </c>
      <c r="I16" s="4">
        <f t="shared" si="0"/>
        <v>2.1000000000000001E-2</v>
      </c>
      <c r="J16" s="7">
        <f t="shared" si="1"/>
        <v>13364000</v>
      </c>
      <c r="K16" s="1" t="str">
        <f t="shared" ca="1" si="2"/>
        <v>60개월</v>
      </c>
      <c r="L16" s="1" t="str" cm="1">
        <f t="array" ref="L16">fn비고(E16,F16)</f>
        <v/>
      </c>
    </row>
    <row r="17" spans="1:12" x14ac:dyDescent="0.4">
      <c r="A17" s="1" t="s">
        <v>22</v>
      </c>
      <c r="B17" s="1" t="s">
        <v>20</v>
      </c>
      <c r="C17" s="2">
        <v>42965</v>
      </c>
      <c r="D17" s="1" t="s">
        <v>12</v>
      </c>
      <c r="E17" s="1" t="s">
        <v>21</v>
      </c>
      <c r="F17" s="3">
        <v>80000</v>
      </c>
      <c r="G17" s="1">
        <v>120</v>
      </c>
      <c r="H17" s="1" t="s">
        <v>14</v>
      </c>
      <c r="I17" s="4">
        <f t="shared" si="0"/>
        <v>0.03</v>
      </c>
      <c r="J17" s="7">
        <f t="shared" si="1"/>
        <v>11208000</v>
      </c>
      <c r="K17" s="1" t="str">
        <f t="shared" ca="1" si="2"/>
        <v>101개월</v>
      </c>
      <c r="L17" s="1" t="str" cm="1">
        <f t="array" ref="L17">fn비고(E17,F17)</f>
        <v/>
      </c>
    </row>
    <row r="18" spans="1:12" x14ac:dyDescent="0.4">
      <c r="A18" s="1" t="s">
        <v>50</v>
      </c>
      <c r="B18" s="1" t="s">
        <v>20</v>
      </c>
      <c r="C18" s="2">
        <v>44042</v>
      </c>
      <c r="D18" s="1" t="s">
        <v>24</v>
      </c>
      <c r="E18" s="1" t="s">
        <v>13</v>
      </c>
      <c r="F18" s="3">
        <v>80000</v>
      </c>
      <c r="G18" s="1">
        <v>120</v>
      </c>
      <c r="H18" s="1" t="s">
        <v>14</v>
      </c>
      <c r="I18" s="4">
        <f t="shared" si="0"/>
        <v>2.1000000000000001E-2</v>
      </c>
      <c r="J18" s="7">
        <f t="shared" si="1"/>
        <v>10691000</v>
      </c>
      <c r="K18" s="1" t="str">
        <f t="shared" ca="1" si="2"/>
        <v>65개월</v>
      </c>
      <c r="L18" s="1" t="str" cm="1">
        <f t="array" ref="L18">fn비고(E18,F18)</f>
        <v/>
      </c>
    </row>
    <row r="19" spans="1:12" x14ac:dyDescent="0.4">
      <c r="A19" s="1" t="s">
        <v>54</v>
      </c>
      <c r="B19" s="1" t="s">
        <v>11</v>
      </c>
      <c r="C19" s="2">
        <v>44124</v>
      </c>
      <c r="D19" s="1" t="s">
        <v>24</v>
      </c>
      <c r="E19" s="1" t="s">
        <v>28</v>
      </c>
      <c r="F19" s="3">
        <v>50000</v>
      </c>
      <c r="G19" s="1">
        <v>120</v>
      </c>
      <c r="H19" s="1" t="s">
        <v>14</v>
      </c>
      <c r="I19" s="4">
        <f t="shared" si="0"/>
        <v>2.1000000000000001E-2</v>
      </c>
      <c r="J19" s="7">
        <f t="shared" si="1"/>
        <v>6682000</v>
      </c>
      <c r="K19" s="1" t="str">
        <f t="shared" ca="1" si="2"/>
        <v>62개월</v>
      </c>
      <c r="L19" s="1" t="str" cm="1">
        <f t="array" ref="L19">fn비고(E19,F19)</f>
        <v/>
      </c>
    </row>
    <row r="20" spans="1:12" x14ac:dyDescent="0.4">
      <c r="A20" s="1" t="s">
        <v>33</v>
      </c>
      <c r="B20" s="1" t="s">
        <v>20</v>
      </c>
      <c r="C20" s="2">
        <v>43963</v>
      </c>
      <c r="D20" s="1" t="s">
        <v>12</v>
      </c>
      <c r="E20" s="1" t="s">
        <v>28</v>
      </c>
      <c r="F20" s="3">
        <v>50000</v>
      </c>
      <c r="G20" s="1">
        <v>120</v>
      </c>
      <c r="H20" s="1" t="s">
        <v>18</v>
      </c>
      <c r="I20" s="4">
        <f t="shared" si="0"/>
        <v>2.8000000000000001E-2</v>
      </c>
      <c r="J20" s="7">
        <f t="shared" si="1"/>
        <v>6915000</v>
      </c>
      <c r="K20" s="1" t="str">
        <f t="shared" ca="1" si="2"/>
        <v>67개월</v>
      </c>
      <c r="L20" s="1" t="str" cm="1">
        <f t="array" ref="L20">fn비고(E20,F20)</f>
        <v/>
      </c>
    </row>
    <row r="21" spans="1:12" x14ac:dyDescent="0.4">
      <c r="A21" s="1" t="s">
        <v>45</v>
      </c>
      <c r="B21" s="1" t="s">
        <v>11</v>
      </c>
      <c r="C21" s="2">
        <v>43365</v>
      </c>
      <c r="D21" s="1" t="s">
        <v>16</v>
      </c>
      <c r="E21" s="1" t="s">
        <v>17</v>
      </c>
      <c r="F21" s="3">
        <v>150000</v>
      </c>
      <c r="G21" s="1">
        <v>120</v>
      </c>
      <c r="H21" s="1" t="s">
        <v>18</v>
      </c>
      <c r="I21" s="4">
        <f t="shared" si="0"/>
        <v>0.02</v>
      </c>
      <c r="J21" s="7">
        <f t="shared" si="1"/>
        <v>19908000</v>
      </c>
      <c r="K21" s="1" t="str">
        <f t="shared" ca="1" si="2"/>
        <v>87개월</v>
      </c>
      <c r="L21" s="1" t="str" cm="1">
        <f t="array" ref="L21">fn비고(E21,F21)</f>
        <v/>
      </c>
    </row>
    <row r="22" spans="1:12" x14ac:dyDescent="0.4">
      <c r="A22" s="1" t="s">
        <v>46</v>
      </c>
      <c r="B22" s="1" t="s">
        <v>11</v>
      </c>
      <c r="C22" s="2">
        <v>43751</v>
      </c>
      <c r="D22" s="1" t="s">
        <v>12</v>
      </c>
      <c r="E22" s="1" t="s">
        <v>17</v>
      </c>
      <c r="F22" s="3">
        <v>270000</v>
      </c>
      <c r="G22" s="1">
        <v>120</v>
      </c>
      <c r="H22" s="1" t="s">
        <v>14</v>
      </c>
      <c r="I22" s="4">
        <f t="shared" si="0"/>
        <v>2.9000000000000001E-2</v>
      </c>
      <c r="J22" s="7">
        <f t="shared" si="1"/>
        <v>37626000</v>
      </c>
      <c r="K22" s="1" t="str">
        <f t="shared" ca="1" si="2"/>
        <v>74개월</v>
      </c>
      <c r="L22" s="1" t="str" cm="1">
        <f t="array" ref="L22">fn비고(E22,F22)</f>
        <v/>
      </c>
    </row>
    <row r="23" spans="1:12" x14ac:dyDescent="0.4">
      <c r="A23" s="1" t="s">
        <v>47</v>
      </c>
      <c r="B23" s="1" t="s">
        <v>11</v>
      </c>
      <c r="C23" s="2">
        <v>44060</v>
      </c>
      <c r="D23" s="1" t="s">
        <v>16</v>
      </c>
      <c r="E23" s="1" t="s">
        <v>13</v>
      </c>
      <c r="F23" s="3">
        <v>120000</v>
      </c>
      <c r="G23" s="1">
        <v>120</v>
      </c>
      <c r="H23" s="1" t="s">
        <v>14</v>
      </c>
      <c r="I23" s="4">
        <f t="shared" si="0"/>
        <v>1.4999999999999999E-2</v>
      </c>
      <c r="J23" s="7">
        <f t="shared" si="1"/>
        <v>15546000</v>
      </c>
      <c r="K23" s="1" t="str">
        <f t="shared" ca="1" si="2"/>
        <v>64개월</v>
      </c>
      <c r="L23" s="1" t="str" cm="1">
        <f t="array" ref="L23">fn비고(E23,F23)</f>
        <v/>
      </c>
    </row>
    <row r="24" spans="1:12" x14ac:dyDescent="0.4">
      <c r="A24" s="1" t="s">
        <v>48</v>
      </c>
      <c r="B24" s="1" t="s">
        <v>11</v>
      </c>
      <c r="C24" s="2">
        <v>43350</v>
      </c>
      <c r="D24" s="1" t="s">
        <v>12</v>
      </c>
      <c r="E24" s="1" t="s">
        <v>28</v>
      </c>
      <c r="F24" s="3">
        <v>150000</v>
      </c>
      <c r="G24" s="1">
        <v>120</v>
      </c>
      <c r="H24" s="1" t="s">
        <v>14</v>
      </c>
      <c r="I24" s="4">
        <f t="shared" si="0"/>
        <v>2.9000000000000001E-2</v>
      </c>
      <c r="J24" s="7">
        <f t="shared" si="1"/>
        <v>20904000</v>
      </c>
      <c r="K24" s="1" t="str">
        <f t="shared" ca="1" si="2"/>
        <v>88개월</v>
      </c>
      <c r="L24" s="1" t="str" cm="1">
        <f t="array" ref="L24">fn비고(E24,F24)</f>
        <v/>
      </c>
    </row>
    <row r="25" spans="1:12" x14ac:dyDescent="0.4">
      <c r="A25" s="1" t="s">
        <v>26</v>
      </c>
      <c r="B25" s="1" t="s">
        <v>20</v>
      </c>
      <c r="C25" s="2">
        <v>43783</v>
      </c>
      <c r="D25" s="1" t="s">
        <v>16</v>
      </c>
      <c r="E25" s="1" t="s">
        <v>21</v>
      </c>
      <c r="F25" s="3">
        <v>100000</v>
      </c>
      <c r="G25" s="1">
        <v>120</v>
      </c>
      <c r="H25" s="1" t="s">
        <v>14</v>
      </c>
      <c r="I25" s="4">
        <f t="shared" si="0"/>
        <v>0.02</v>
      </c>
      <c r="J25" s="7">
        <f t="shared" si="1"/>
        <v>13295000</v>
      </c>
      <c r="K25" s="1" t="str">
        <f t="shared" ca="1" si="2"/>
        <v>73개월</v>
      </c>
      <c r="L25" s="1" t="str" cm="1">
        <f t="array" ref="L25">fn비고(E25,F25)</f>
        <v/>
      </c>
    </row>
    <row r="26" spans="1:12" x14ac:dyDescent="0.4">
      <c r="A26" s="1" t="s">
        <v>27</v>
      </c>
      <c r="B26" s="1" t="s">
        <v>20</v>
      </c>
      <c r="C26" s="2">
        <v>43574</v>
      </c>
      <c r="D26" s="1" t="s">
        <v>16</v>
      </c>
      <c r="E26" s="1" t="s">
        <v>28</v>
      </c>
      <c r="F26" s="3">
        <v>120000</v>
      </c>
      <c r="G26" s="1">
        <v>120</v>
      </c>
      <c r="H26" s="1" t="s">
        <v>18</v>
      </c>
      <c r="I26" s="4">
        <f t="shared" si="0"/>
        <v>0.02</v>
      </c>
      <c r="J26" s="7">
        <f t="shared" si="1"/>
        <v>15927000</v>
      </c>
      <c r="K26" s="1" t="str">
        <f t="shared" ca="1" si="2"/>
        <v>80개월</v>
      </c>
      <c r="L26" s="1" t="str" cm="1">
        <f t="array" ref="L26">fn비고(E26,F26)</f>
        <v/>
      </c>
    </row>
    <row r="27" spans="1:12" x14ac:dyDescent="0.4">
      <c r="A27" s="1" t="s">
        <v>29</v>
      </c>
      <c r="B27" s="1" t="s">
        <v>11</v>
      </c>
      <c r="C27" s="2">
        <v>42703</v>
      </c>
      <c r="D27" s="1" t="s">
        <v>16</v>
      </c>
      <c r="E27" s="1" t="s">
        <v>21</v>
      </c>
      <c r="F27" s="3">
        <v>250000</v>
      </c>
      <c r="G27" s="1">
        <v>120</v>
      </c>
      <c r="H27" s="1" t="s">
        <v>14</v>
      </c>
      <c r="I27" s="4">
        <f t="shared" si="0"/>
        <v>2.1999999999999999E-2</v>
      </c>
      <c r="J27" s="7">
        <f t="shared" si="1"/>
        <v>33584000</v>
      </c>
      <c r="K27" s="1" t="str">
        <f t="shared" ca="1" si="2"/>
        <v>109개월</v>
      </c>
      <c r="L27" s="1" t="str" cm="1">
        <f t="array" ref="L27">fn비고(E27,F27)</f>
        <v>15만원이상-여의도250,000</v>
      </c>
    </row>
    <row r="28" spans="1:12" x14ac:dyDescent="0.4">
      <c r="A28" s="1" t="s">
        <v>30</v>
      </c>
      <c r="B28" s="1" t="s">
        <v>11</v>
      </c>
      <c r="C28" s="2">
        <v>43834</v>
      </c>
      <c r="D28" s="1" t="s">
        <v>24</v>
      </c>
      <c r="E28" s="1" t="s">
        <v>13</v>
      </c>
      <c r="F28" s="3">
        <v>10000</v>
      </c>
      <c r="G28" s="1">
        <v>120</v>
      </c>
      <c r="H28" s="1" t="s">
        <v>18</v>
      </c>
      <c r="I28" s="4">
        <f t="shared" si="0"/>
        <v>2.1000000000000001E-2</v>
      </c>
      <c r="J28" s="7">
        <f t="shared" si="1"/>
        <v>1335000</v>
      </c>
      <c r="K28" s="1" t="str">
        <f t="shared" ca="1" si="2"/>
        <v>72개월</v>
      </c>
      <c r="L28" s="1" t="str" cm="1">
        <f t="array" ref="L28">fn비고(E28,F28)</f>
        <v/>
      </c>
    </row>
    <row r="29" spans="1:12" x14ac:dyDescent="0.4">
      <c r="A29" s="1" t="s">
        <v>39</v>
      </c>
      <c r="B29" s="1" t="s">
        <v>20</v>
      </c>
      <c r="C29" s="2">
        <v>43887</v>
      </c>
      <c r="D29" s="1" t="s">
        <v>12</v>
      </c>
      <c r="E29" s="1" t="s">
        <v>28</v>
      </c>
      <c r="F29" s="3">
        <v>250000</v>
      </c>
      <c r="G29" s="1">
        <v>120</v>
      </c>
      <c r="H29" s="1" t="s">
        <v>14</v>
      </c>
      <c r="I29" s="4">
        <f t="shared" si="0"/>
        <v>2.8000000000000001E-2</v>
      </c>
      <c r="J29" s="7">
        <f t="shared" si="1"/>
        <v>34656000</v>
      </c>
      <c r="K29" s="1" t="str">
        <f t="shared" ca="1" si="2"/>
        <v>70개월</v>
      </c>
      <c r="L29" s="1" t="str" cm="1">
        <f t="array" ref="L29">fn비고(E29,F29)</f>
        <v/>
      </c>
    </row>
    <row r="30" spans="1:12" x14ac:dyDescent="0.4">
      <c r="A30" s="1" t="s">
        <v>40</v>
      </c>
      <c r="B30" s="1" t="s">
        <v>20</v>
      </c>
      <c r="C30" s="2">
        <v>44066</v>
      </c>
      <c r="D30" s="1" t="s">
        <v>24</v>
      </c>
      <c r="E30" s="1" t="s">
        <v>21</v>
      </c>
      <c r="F30" s="3">
        <v>210000</v>
      </c>
      <c r="G30" s="1">
        <v>120</v>
      </c>
      <c r="H30" s="1" t="s">
        <v>14</v>
      </c>
      <c r="I30" s="4">
        <f t="shared" si="0"/>
        <v>2.1000000000000001E-2</v>
      </c>
      <c r="J30" s="7">
        <f t="shared" si="1"/>
        <v>28064000</v>
      </c>
      <c r="K30" s="1" t="str">
        <f t="shared" ca="1" si="2"/>
        <v>64개월</v>
      </c>
      <c r="L30" s="1" t="str" cm="1">
        <f t="array" ref="L30">fn비고(E30,F30)</f>
        <v>15만원이상-여의도210,000</v>
      </c>
    </row>
    <row r="31" spans="1:12" x14ac:dyDescent="0.4">
      <c r="A31" s="1" t="s">
        <v>41</v>
      </c>
      <c r="B31" s="1" t="s">
        <v>11</v>
      </c>
      <c r="C31" s="2">
        <v>43808</v>
      </c>
      <c r="D31" s="1" t="s">
        <v>16</v>
      </c>
      <c r="E31" s="1" t="s">
        <v>13</v>
      </c>
      <c r="F31" s="3">
        <v>70000</v>
      </c>
      <c r="G31" s="1">
        <v>120</v>
      </c>
      <c r="H31" s="1" t="s">
        <v>18</v>
      </c>
      <c r="I31" s="4">
        <f t="shared" si="0"/>
        <v>0.02</v>
      </c>
      <c r="J31" s="7">
        <f t="shared" si="1"/>
        <v>9291000</v>
      </c>
      <c r="K31" s="1" t="str">
        <f t="shared" ca="1" si="2"/>
        <v>73개월</v>
      </c>
      <c r="L31" s="1" t="str" cm="1">
        <f t="array" ref="L31">fn비고(E31,F31)</f>
        <v/>
      </c>
    </row>
    <row r="32" spans="1:12" x14ac:dyDescent="0.4">
      <c r="A32" s="1" t="s">
        <v>42</v>
      </c>
      <c r="B32" s="1" t="s">
        <v>11</v>
      </c>
      <c r="C32" s="2">
        <v>43145</v>
      </c>
      <c r="D32" s="1" t="s">
        <v>24</v>
      </c>
      <c r="E32" s="1" t="s">
        <v>21</v>
      </c>
      <c r="F32" s="3">
        <v>70000</v>
      </c>
      <c r="G32" s="1">
        <v>120</v>
      </c>
      <c r="H32" s="1" t="s">
        <v>14</v>
      </c>
      <c r="I32" s="4">
        <f t="shared" si="0"/>
        <v>2.3E-2</v>
      </c>
      <c r="J32" s="7">
        <f t="shared" si="1"/>
        <v>9453000</v>
      </c>
      <c r="K32" s="1" t="str">
        <f t="shared" ca="1" si="2"/>
        <v>95개월</v>
      </c>
      <c r="L32" s="1" t="str" cm="1">
        <f t="array" ref="L32">fn비고(E32,F32)</f>
        <v/>
      </c>
    </row>
    <row r="33" spans="1:12" x14ac:dyDescent="0.4">
      <c r="A33" s="1" t="s">
        <v>15</v>
      </c>
      <c r="B33" s="1" t="s">
        <v>11</v>
      </c>
      <c r="C33" s="2">
        <v>42395</v>
      </c>
      <c r="D33" s="1" t="s">
        <v>16</v>
      </c>
      <c r="E33" s="1" t="s">
        <v>17</v>
      </c>
      <c r="F33" s="3">
        <v>150000</v>
      </c>
      <c r="G33" s="1">
        <v>120</v>
      </c>
      <c r="H33" s="1" t="s">
        <v>18</v>
      </c>
      <c r="I33" s="4">
        <f t="shared" si="0"/>
        <v>2.1999999999999999E-2</v>
      </c>
      <c r="J33" s="7">
        <f t="shared" si="1"/>
        <v>20114000</v>
      </c>
      <c r="K33" s="1" t="str">
        <f t="shared" ca="1" si="2"/>
        <v>120개월</v>
      </c>
      <c r="L33" s="1" t="str" cm="1">
        <f t="array" ref="L33">fn비고(E33,F33)</f>
        <v/>
      </c>
    </row>
    <row r="34" spans="1:12" x14ac:dyDescent="0.4">
      <c r="A34" s="1" t="s">
        <v>53</v>
      </c>
      <c r="B34" s="1" t="s">
        <v>11</v>
      </c>
      <c r="C34" s="2">
        <v>43635</v>
      </c>
      <c r="D34" s="1" t="s">
        <v>12</v>
      </c>
      <c r="E34" s="1" t="s">
        <v>13</v>
      </c>
      <c r="F34" s="3">
        <v>150000</v>
      </c>
      <c r="G34" s="1">
        <v>120</v>
      </c>
      <c r="H34" s="1" t="s">
        <v>14</v>
      </c>
      <c r="I34" s="4">
        <f t="shared" si="0"/>
        <v>2.9000000000000001E-2</v>
      </c>
      <c r="J34" s="7">
        <f t="shared" si="1"/>
        <v>20904000</v>
      </c>
      <c r="K34" s="1" t="str">
        <f t="shared" ca="1" si="2"/>
        <v>78개월</v>
      </c>
      <c r="L34" s="1" t="str" cm="1">
        <f t="array" ref="L34">fn비고(E34,F34)</f>
        <v>15만원이상-명동150,000</v>
      </c>
    </row>
    <row r="35" spans="1:12" x14ac:dyDescent="0.4">
      <c r="A35" s="1" t="s">
        <v>43</v>
      </c>
      <c r="B35" s="1" t="s">
        <v>11</v>
      </c>
      <c r="C35" s="2">
        <v>44065</v>
      </c>
      <c r="D35" s="1" t="s">
        <v>24</v>
      </c>
      <c r="E35" s="1" t="s">
        <v>21</v>
      </c>
      <c r="F35" s="3">
        <v>50000</v>
      </c>
      <c r="G35" s="1">
        <v>120</v>
      </c>
      <c r="H35" s="1" t="s">
        <v>18</v>
      </c>
      <c r="I35" s="4">
        <f t="shared" si="0"/>
        <v>2.1000000000000001E-2</v>
      </c>
      <c r="J35" s="7">
        <f t="shared" si="1"/>
        <v>6671000</v>
      </c>
      <c r="K35" s="1" t="str">
        <f t="shared" ca="1" si="2"/>
        <v>64개월</v>
      </c>
      <c r="L35" s="1" t="str" cm="1">
        <f t="array" ref="L35">fn비고(E35,F35)</f>
        <v/>
      </c>
    </row>
    <row r="37" spans="1:12" x14ac:dyDescent="0.4">
      <c r="A37" t="s">
        <v>58</v>
      </c>
    </row>
    <row r="38" spans="1:12" x14ac:dyDescent="0.4">
      <c r="A38" s="8"/>
      <c r="B38" s="9">
        <v>2014</v>
      </c>
      <c r="C38" s="9">
        <v>2016</v>
      </c>
      <c r="D38" s="9">
        <v>2018</v>
      </c>
      <c r="E38" s="9">
        <v>2020</v>
      </c>
      <c r="F38" s="10" t="s">
        <v>6</v>
      </c>
    </row>
    <row r="39" spans="1:12" x14ac:dyDescent="0.4">
      <c r="A39" s="11" t="s">
        <v>4</v>
      </c>
      <c r="B39" s="12">
        <v>2016</v>
      </c>
      <c r="C39" s="12">
        <v>2018</v>
      </c>
      <c r="D39" s="12">
        <v>2020</v>
      </c>
      <c r="E39" s="13"/>
      <c r="F39" s="14" t="s">
        <v>59</v>
      </c>
    </row>
    <row r="40" spans="1:12" x14ac:dyDescent="0.4">
      <c r="A40" s="15" t="s">
        <v>16</v>
      </c>
      <c r="B40" s="16">
        <v>2.5000000000000001E-2</v>
      </c>
      <c r="C40" s="16">
        <v>2.1999999999999999E-2</v>
      </c>
      <c r="D40" s="17">
        <v>0.02</v>
      </c>
      <c r="E40" s="16">
        <v>1.4999999999999999E-2</v>
      </c>
      <c r="F40" s="18" t="e" cm="1">
        <f t="array" ref="F40:F72">IF(($D$3:$D$35=$A40)*AVERAGE($F$3:$F$35 &lt;&gt; MAX($F$3:$F$35,1)),AVERAGE($F$3:$F$35),)</f>
        <v>#DIV/0!</v>
      </c>
    </row>
    <row r="41" spans="1:12" x14ac:dyDescent="0.4">
      <c r="A41" s="1" t="s">
        <v>24</v>
      </c>
      <c r="B41" s="4">
        <v>3.3000000000000002E-2</v>
      </c>
      <c r="C41" s="4">
        <v>2.8000000000000001E-2</v>
      </c>
      <c r="D41" s="4">
        <v>2.3E-2</v>
      </c>
      <c r="E41" s="4">
        <v>2.1000000000000001E-2</v>
      </c>
      <c r="F41" s="18" t="e">
        <v>#DIV/0!</v>
      </c>
    </row>
    <row r="42" spans="1:12" x14ac:dyDescent="0.4">
      <c r="A42" s="1" t="s">
        <v>12</v>
      </c>
      <c r="B42" s="4">
        <v>3.5999999999999997E-2</v>
      </c>
      <c r="C42" s="4">
        <v>0.03</v>
      </c>
      <c r="D42" s="4">
        <v>2.9000000000000001E-2</v>
      </c>
      <c r="E42" s="4">
        <v>2.8000000000000001E-2</v>
      </c>
      <c r="F42" s="18" t="e">
        <v>#DIV/0!</v>
      </c>
    </row>
    <row r="43" spans="1:12" x14ac:dyDescent="0.4">
      <c r="F43" t="e">
        <v>#DIV/0!</v>
      </c>
    </row>
    <row r="44" spans="1:12" x14ac:dyDescent="0.4">
      <c r="F44" t="e">
        <v>#DIV/0!</v>
      </c>
    </row>
    <row r="45" spans="1:12" x14ac:dyDescent="0.4">
      <c r="F45" t="e">
        <v>#DIV/0!</v>
      </c>
    </row>
    <row r="46" spans="1:12" x14ac:dyDescent="0.4">
      <c r="F46" t="e">
        <v>#DIV/0!</v>
      </c>
    </row>
    <row r="47" spans="1:12" x14ac:dyDescent="0.4">
      <c r="F47" t="e">
        <v>#DIV/0!</v>
      </c>
    </row>
    <row r="48" spans="1:12" x14ac:dyDescent="0.4">
      <c r="F48" t="e">
        <v>#DIV/0!</v>
      </c>
    </row>
    <row r="49" spans="6:6" x14ac:dyDescent="0.4">
      <c r="F49" t="e">
        <v>#DIV/0!</v>
      </c>
    </row>
    <row r="50" spans="6:6" x14ac:dyDescent="0.4">
      <c r="F50" t="e">
        <v>#DIV/0!</v>
      </c>
    </row>
    <row r="51" spans="6:6" x14ac:dyDescent="0.4">
      <c r="F51" t="e">
        <v>#DIV/0!</v>
      </c>
    </row>
    <row r="52" spans="6:6" x14ac:dyDescent="0.4">
      <c r="F52" t="e">
        <v>#DIV/0!</v>
      </c>
    </row>
    <row r="53" spans="6:6" x14ac:dyDescent="0.4">
      <c r="F53" t="e">
        <v>#DIV/0!</v>
      </c>
    </row>
    <row r="54" spans="6:6" x14ac:dyDescent="0.4">
      <c r="F54" t="e">
        <v>#DIV/0!</v>
      </c>
    </row>
    <row r="55" spans="6:6" x14ac:dyDescent="0.4">
      <c r="F55" t="e">
        <v>#DIV/0!</v>
      </c>
    </row>
    <row r="56" spans="6:6" x14ac:dyDescent="0.4">
      <c r="F56" t="e">
        <v>#DIV/0!</v>
      </c>
    </row>
    <row r="57" spans="6:6" x14ac:dyDescent="0.4">
      <c r="F57" t="e">
        <v>#DIV/0!</v>
      </c>
    </row>
    <row r="58" spans="6:6" x14ac:dyDescent="0.4">
      <c r="F58" t="e">
        <v>#DIV/0!</v>
      </c>
    </row>
    <row r="59" spans="6:6" x14ac:dyDescent="0.4">
      <c r="F59" t="e">
        <v>#DIV/0!</v>
      </c>
    </row>
    <row r="60" spans="6:6" x14ac:dyDescent="0.4">
      <c r="F60" t="e">
        <v>#DIV/0!</v>
      </c>
    </row>
    <row r="61" spans="6:6" x14ac:dyDescent="0.4">
      <c r="F61" t="e">
        <v>#DIV/0!</v>
      </c>
    </row>
    <row r="62" spans="6:6" x14ac:dyDescent="0.4">
      <c r="F62" t="e">
        <v>#DIV/0!</v>
      </c>
    </row>
    <row r="63" spans="6:6" x14ac:dyDescent="0.4">
      <c r="F63" t="e">
        <v>#DIV/0!</v>
      </c>
    </row>
    <row r="64" spans="6:6" x14ac:dyDescent="0.4">
      <c r="F64" t="e">
        <v>#DIV/0!</v>
      </c>
    </row>
    <row r="65" spans="6:6" x14ac:dyDescent="0.4">
      <c r="F65" t="e">
        <v>#DIV/0!</v>
      </c>
    </row>
    <row r="66" spans="6:6" x14ac:dyDescent="0.4">
      <c r="F66" t="e">
        <v>#DIV/0!</v>
      </c>
    </row>
    <row r="67" spans="6:6" x14ac:dyDescent="0.4">
      <c r="F67" t="e">
        <v>#DIV/0!</v>
      </c>
    </row>
    <row r="68" spans="6:6" x14ac:dyDescent="0.4">
      <c r="F68" t="e">
        <v>#DIV/0!</v>
      </c>
    </row>
    <row r="69" spans="6:6" x14ac:dyDescent="0.4">
      <c r="F69" t="e">
        <v>#DIV/0!</v>
      </c>
    </row>
    <row r="70" spans="6:6" x14ac:dyDescent="0.4">
      <c r="F70" t="e">
        <v>#DIV/0!</v>
      </c>
    </row>
    <row r="71" spans="6:6" x14ac:dyDescent="0.4">
      <c r="F71" t="e">
        <v>#DIV/0!</v>
      </c>
    </row>
    <row r="72" spans="6:6" x14ac:dyDescent="0.4">
      <c r="F72" t="e">
        <v>#DIV/0!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B2:H25"/>
  <sheetViews>
    <sheetView tabSelected="1" workbookViewId="0">
      <selection activeCell="B5" sqref="B5"/>
    </sheetView>
  </sheetViews>
  <sheetFormatPr defaultRowHeight="17.399999999999999" x14ac:dyDescent="0.4"/>
  <cols>
    <col min="2" max="2" width="23.5" bestFit="1" customWidth="1"/>
    <col min="3" max="3" width="11.19921875" bestFit="1" customWidth="1"/>
    <col min="4" max="4" width="13.5" bestFit="1" customWidth="1"/>
    <col min="5" max="9" width="10.8984375" bestFit="1" customWidth="1"/>
    <col min="10" max="10" width="16.19921875" bestFit="1" customWidth="1"/>
  </cols>
  <sheetData>
    <row r="2" spans="2:8" x14ac:dyDescent="0.4">
      <c r="B2" s="58" t="s">
        <v>5</v>
      </c>
      <c r="C2" t="s" vm="1">
        <v>83</v>
      </c>
    </row>
    <row r="4" spans="2:8" x14ac:dyDescent="0.4">
      <c r="E4" s="58" t="s">
        <v>4</v>
      </c>
    </row>
    <row r="5" spans="2:8" x14ac:dyDescent="0.4">
      <c r="B5" s="58" t="s">
        <v>80</v>
      </c>
      <c r="C5" s="58" t="s">
        <v>81</v>
      </c>
      <c r="D5" s="58" t="s">
        <v>82</v>
      </c>
      <c r="E5" t="s">
        <v>16</v>
      </c>
      <c r="F5" t="s">
        <v>12</v>
      </c>
      <c r="G5" t="s">
        <v>24</v>
      </c>
      <c r="H5" t="s">
        <v>69</v>
      </c>
    </row>
    <row r="6" spans="2:8" x14ac:dyDescent="0.4">
      <c r="B6" t="s">
        <v>70</v>
      </c>
      <c r="E6" s="59"/>
      <c r="F6" s="59"/>
      <c r="G6" s="59"/>
      <c r="H6" s="59"/>
    </row>
    <row r="7" spans="2:8" x14ac:dyDescent="0.4">
      <c r="D7" t="s">
        <v>76</v>
      </c>
      <c r="E7" s="59"/>
      <c r="F7" s="59"/>
      <c r="G7" s="59">
        <v>130000</v>
      </c>
      <c r="H7" s="59">
        <v>130000</v>
      </c>
    </row>
    <row r="8" spans="2:8" x14ac:dyDescent="0.4">
      <c r="D8" t="s">
        <v>79</v>
      </c>
      <c r="E8" s="60"/>
      <c r="F8" s="60"/>
      <c r="G8" s="60">
        <v>4.5999999999999999E-2</v>
      </c>
      <c r="H8" s="60">
        <v>4.5999999999999999E-2</v>
      </c>
    </row>
    <row r="9" spans="2:8" x14ac:dyDescent="0.4">
      <c r="B9" t="s">
        <v>72</v>
      </c>
      <c r="E9" s="59"/>
      <c r="F9" s="59"/>
      <c r="G9" s="59"/>
      <c r="H9" s="59"/>
    </row>
    <row r="10" spans="2:8" x14ac:dyDescent="0.4">
      <c r="D10" t="s">
        <v>76</v>
      </c>
      <c r="E10" s="59">
        <v>200000</v>
      </c>
      <c r="F10" s="59">
        <v>575000</v>
      </c>
      <c r="G10" s="59">
        <v>120000</v>
      </c>
      <c r="H10" s="59">
        <v>895000</v>
      </c>
    </row>
    <row r="11" spans="2:8" x14ac:dyDescent="0.4">
      <c r="D11" t="s">
        <v>79</v>
      </c>
      <c r="E11" s="60">
        <v>0.04</v>
      </c>
      <c r="F11" s="60">
        <v>0.11799999999999999</v>
      </c>
      <c r="G11" s="60">
        <v>2.8000000000000001E-2</v>
      </c>
      <c r="H11" s="60">
        <v>0.186</v>
      </c>
    </row>
    <row r="12" spans="2:8" x14ac:dyDescent="0.4">
      <c r="B12" t="s">
        <v>71</v>
      </c>
      <c r="E12" s="59"/>
      <c r="F12" s="59"/>
      <c r="G12" s="59"/>
      <c r="H12" s="59"/>
    </row>
    <row r="13" spans="2:8" x14ac:dyDescent="0.4">
      <c r="D13" t="s">
        <v>76</v>
      </c>
      <c r="E13" s="59">
        <v>350000</v>
      </c>
      <c r="F13" s="59"/>
      <c r="G13" s="59"/>
      <c r="H13" s="59">
        <v>350000</v>
      </c>
    </row>
    <row r="14" spans="2:8" x14ac:dyDescent="0.4">
      <c r="D14" t="s">
        <v>79</v>
      </c>
      <c r="E14" s="60">
        <v>0.04</v>
      </c>
      <c r="F14" s="60"/>
      <c r="G14" s="60"/>
      <c r="H14" s="60">
        <v>0.04</v>
      </c>
    </row>
    <row r="15" spans="2:8" x14ac:dyDescent="0.4">
      <c r="B15" t="s">
        <v>73</v>
      </c>
      <c r="E15" s="59"/>
      <c r="F15" s="59"/>
      <c r="G15" s="59"/>
      <c r="H15" s="59"/>
    </row>
    <row r="16" spans="2:8" x14ac:dyDescent="0.4">
      <c r="D16" t="s">
        <v>76</v>
      </c>
      <c r="E16" s="59"/>
      <c r="F16" s="59"/>
      <c r="G16" s="59">
        <v>210000</v>
      </c>
      <c r="H16" s="59">
        <v>210000</v>
      </c>
    </row>
    <row r="17" spans="2:8" x14ac:dyDescent="0.4">
      <c r="D17" t="s">
        <v>79</v>
      </c>
      <c r="E17" s="60"/>
      <c r="F17" s="60"/>
      <c r="G17" s="60">
        <v>2.8000000000000001E-2</v>
      </c>
      <c r="H17" s="60">
        <v>2.8000000000000001E-2</v>
      </c>
    </row>
    <row r="18" spans="2:8" x14ac:dyDescent="0.4">
      <c r="B18" t="s">
        <v>74</v>
      </c>
      <c r="E18" s="59"/>
      <c r="F18" s="59"/>
      <c r="G18" s="59"/>
      <c r="H18" s="59"/>
    </row>
    <row r="19" spans="2:8" x14ac:dyDescent="0.4">
      <c r="D19" t="s">
        <v>76</v>
      </c>
      <c r="E19" s="59">
        <v>150000</v>
      </c>
      <c r="F19" s="59"/>
      <c r="G19" s="59">
        <v>120000</v>
      </c>
      <c r="H19" s="59">
        <v>270000</v>
      </c>
    </row>
    <row r="20" spans="2:8" x14ac:dyDescent="0.4">
      <c r="D20" t="s">
        <v>79</v>
      </c>
      <c r="E20" s="60">
        <v>0.02</v>
      </c>
      <c r="F20" s="60"/>
      <c r="G20" s="60">
        <v>5.6000000000000001E-2</v>
      </c>
      <c r="H20" s="60">
        <v>7.5999999999999998E-2</v>
      </c>
    </row>
    <row r="21" spans="2:8" x14ac:dyDescent="0.4">
      <c r="B21" t="s">
        <v>75</v>
      </c>
      <c r="E21" s="59"/>
      <c r="F21" s="59"/>
      <c r="G21" s="59"/>
      <c r="H21" s="59"/>
    </row>
    <row r="22" spans="2:8" x14ac:dyDescent="0.4">
      <c r="D22" t="s">
        <v>76</v>
      </c>
      <c r="E22" s="59">
        <v>370000</v>
      </c>
      <c r="F22" s="59"/>
      <c r="G22" s="59"/>
      <c r="H22" s="59">
        <v>370000</v>
      </c>
    </row>
    <row r="23" spans="2:8" x14ac:dyDescent="0.4">
      <c r="D23" t="s">
        <v>79</v>
      </c>
      <c r="E23" s="60">
        <v>4.4999999999999998E-2</v>
      </c>
      <c r="F23" s="60"/>
      <c r="G23" s="60"/>
      <c r="H23" s="60">
        <v>4.4999999999999998E-2</v>
      </c>
    </row>
    <row r="24" spans="2:8" x14ac:dyDescent="0.4">
      <c r="B24" t="s">
        <v>77</v>
      </c>
      <c r="E24" s="59">
        <v>1070000</v>
      </c>
      <c r="F24" s="59">
        <v>575000</v>
      </c>
      <c r="G24" s="59">
        <v>580000</v>
      </c>
      <c r="H24" s="59">
        <v>2225000</v>
      </c>
    </row>
    <row r="25" spans="2:8" x14ac:dyDescent="0.4">
      <c r="B25" t="s">
        <v>78</v>
      </c>
      <c r="E25" s="60">
        <v>0.14499999999999999</v>
      </c>
      <c r="F25" s="60">
        <v>0.11799999999999999</v>
      </c>
      <c r="G25" s="60">
        <v>0.158</v>
      </c>
      <c r="H25" s="60">
        <v>0.42099999999999999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 filterMode="1"/>
  <dimension ref="B3:I37"/>
  <sheetViews>
    <sheetView workbookViewId="0">
      <selection activeCell="L14" sqref="L14"/>
    </sheetView>
  </sheetViews>
  <sheetFormatPr defaultRowHeight="17.399999999999999" x14ac:dyDescent="0.4"/>
  <cols>
    <col min="1" max="1" width="1.8984375" customWidth="1"/>
    <col min="3" max="3" width="11.8984375" customWidth="1"/>
    <col min="6" max="6" width="11.3984375" bestFit="1" customWidth="1"/>
    <col min="7" max="7" width="12.3984375" bestFit="1" customWidth="1"/>
    <col min="9" max="9" width="13.5" bestFit="1" customWidth="1"/>
  </cols>
  <sheetData>
    <row r="3" spans="2:9" x14ac:dyDescent="0.4">
      <c r="B3" t="s">
        <v>0</v>
      </c>
    </row>
    <row r="4" spans="2:9" x14ac:dyDescent="0.4">
      <c r="B4" s="1" t="s">
        <v>1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55</v>
      </c>
      <c r="H4" s="1" t="s">
        <v>8</v>
      </c>
      <c r="I4" s="1" t="s">
        <v>9</v>
      </c>
    </row>
    <row r="5" spans="2:9" hidden="1" x14ac:dyDescent="0.4">
      <c r="B5" s="1" t="s">
        <v>52</v>
      </c>
      <c r="C5" s="2">
        <v>43443</v>
      </c>
      <c r="D5" s="1" t="s">
        <v>16</v>
      </c>
      <c r="E5" s="1" t="s">
        <v>21</v>
      </c>
      <c r="F5" s="20">
        <v>250000</v>
      </c>
      <c r="G5" s="19">
        <v>120</v>
      </c>
      <c r="H5" s="4">
        <v>2.5000000000000001E-2</v>
      </c>
      <c r="I5" s="5">
        <v>34114000</v>
      </c>
    </row>
    <row r="6" spans="2:9" x14ac:dyDescent="0.4">
      <c r="B6" s="1" t="s">
        <v>26</v>
      </c>
      <c r="C6" s="2">
        <v>43783</v>
      </c>
      <c r="D6" s="1" t="s">
        <v>16</v>
      </c>
      <c r="E6" s="1" t="s">
        <v>21</v>
      </c>
      <c r="F6" s="3">
        <v>100000</v>
      </c>
      <c r="G6" s="19">
        <v>120</v>
      </c>
      <c r="H6" s="4">
        <v>0.02</v>
      </c>
      <c r="I6" s="5">
        <v>13295000</v>
      </c>
    </row>
    <row r="7" spans="2:9" hidden="1" x14ac:dyDescent="0.4">
      <c r="B7" s="1" t="s">
        <v>22</v>
      </c>
      <c r="C7" s="2">
        <v>43330</v>
      </c>
      <c r="D7" s="1" t="s">
        <v>12</v>
      </c>
      <c r="E7" s="1" t="s">
        <v>21</v>
      </c>
      <c r="F7" s="3">
        <v>80000</v>
      </c>
      <c r="G7" s="19">
        <v>120</v>
      </c>
      <c r="H7" s="4">
        <v>2.9000000000000001E-2</v>
      </c>
      <c r="I7" s="5">
        <v>11149000</v>
      </c>
    </row>
    <row r="8" spans="2:9" hidden="1" x14ac:dyDescent="0.4">
      <c r="B8" s="1" t="s">
        <v>19</v>
      </c>
      <c r="C8" s="2">
        <v>43282</v>
      </c>
      <c r="D8" s="1" t="s">
        <v>16</v>
      </c>
      <c r="E8" s="1" t="s">
        <v>21</v>
      </c>
      <c r="F8" s="3">
        <v>50000</v>
      </c>
      <c r="G8" s="19">
        <v>120</v>
      </c>
      <c r="H8" s="4">
        <v>0.02</v>
      </c>
      <c r="I8" s="5">
        <v>6648000</v>
      </c>
    </row>
    <row r="9" spans="2:9" hidden="1" x14ac:dyDescent="0.4">
      <c r="B9" s="1" t="s">
        <v>49</v>
      </c>
      <c r="C9" s="2">
        <v>43209</v>
      </c>
      <c r="D9" s="1" t="s">
        <v>24</v>
      </c>
      <c r="E9" s="1" t="s">
        <v>17</v>
      </c>
      <c r="F9" s="3">
        <v>120000</v>
      </c>
      <c r="G9" s="19">
        <v>120</v>
      </c>
      <c r="H9" s="4">
        <v>2.3E-2</v>
      </c>
      <c r="I9" s="5">
        <v>16174000</v>
      </c>
    </row>
    <row r="10" spans="2:9" x14ac:dyDescent="0.4">
      <c r="B10" s="1" t="s">
        <v>35</v>
      </c>
      <c r="C10" s="2">
        <v>43814</v>
      </c>
      <c r="D10" s="1" t="s">
        <v>12</v>
      </c>
      <c r="E10" s="1" t="s">
        <v>21</v>
      </c>
      <c r="F10" s="3">
        <v>75000</v>
      </c>
      <c r="G10" s="19">
        <v>120</v>
      </c>
      <c r="H10" s="4">
        <v>2.9000000000000001E-2</v>
      </c>
      <c r="I10" s="5">
        <v>10427000</v>
      </c>
    </row>
    <row r="11" spans="2:9" x14ac:dyDescent="0.4">
      <c r="B11" s="1" t="s">
        <v>51</v>
      </c>
      <c r="C11" s="2">
        <v>44164</v>
      </c>
      <c r="D11" s="1" t="s">
        <v>12</v>
      </c>
      <c r="E11" s="1" t="s">
        <v>13</v>
      </c>
      <c r="F11" s="3">
        <v>150000</v>
      </c>
      <c r="G11" s="19">
        <v>120</v>
      </c>
      <c r="H11" s="4">
        <v>2.8000000000000001E-2</v>
      </c>
      <c r="I11" s="5">
        <v>20794000</v>
      </c>
    </row>
    <row r="12" spans="2:9" hidden="1" x14ac:dyDescent="0.4">
      <c r="B12" s="1" t="s">
        <v>37</v>
      </c>
      <c r="C12" s="2">
        <v>43809</v>
      </c>
      <c r="D12" s="1" t="s">
        <v>24</v>
      </c>
      <c r="E12" s="1" t="s">
        <v>17</v>
      </c>
      <c r="F12" s="3">
        <v>10000</v>
      </c>
      <c r="G12" s="19">
        <v>120</v>
      </c>
      <c r="H12" s="4">
        <v>2.3E-2</v>
      </c>
      <c r="I12" s="5">
        <v>1348000</v>
      </c>
    </row>
    <row r="13" spans="2:9" x14ac:dyDescent="0.4">
      <c r="B13" s="1" t="s">
        <v>47</v>
      </c>
      <c r="C13" s="2">
        <v>44060</v>
      </c>
      <c r="D13" s="1" t="s">
        <v>16</v>
      </c>
      <c r="E13" s="1" t="s">
        <v>13</v>
      </c>
      <c r="F13" s="3">
        <v>120000</v>
      </c>
      <c r="G13" s="19">
        <v>120</v>
      </c>
      <c r="H13" s="4">
        <v>2.1999999999999999E-2</v>
      </c>
      <c r="I13" s="5">
        <v>16120000</v>
      </c>
    </row>
    <row r="14" spans="2:9" x14ac:dyDescent="0.4">
      <c r="B14" s="1" t="s">
        <v>10</v>
      </c>
      <c r="C14" s="2">
        <v>43894</v>
      </c>
      <c r="D14" s="1" t="s">
        <v>12</v>
      </c>
      <c r="E14" s="1" t="s">
        <v>13</v>
      </c>
      <c r="F14" s="3">
        <v>120000</v>
      </c>
      <c r="G14" s="19">
        <v>120</v>
      </c>
      <c r="H14" s="4">
        <v>0.03</v>
      </c>
      <c r="I14" s="5">
        <v>16811000</v>
      </c>
    </row>
    <row r="15" spans="2:9" hidden="1" x14ac:dyDescent="0.4">
      <c r="B15" s="1" t="s">
        <v>23</v>
      </c>
      <c r="C15" s="2">
        <v>43734</v>
      </c>
      <c r="D15" s="1" t="s">
        <v>24</v>
      </c>
      <c r="E15" s="1" t="s">
        <v>13</v>
      </c>
      <c r="F15" s="3">
        <v>100000</v>
      </c>
      <c r="G15" s="19">
        <v>120</v>
      </c>
      <c r="H15" s="4">
        <v>2.8000000000000001E-2</v>
      </c>
      <c r="I15" s="5">
        <v>13863000</v>
      </c>
    </row>
    <row r="16" spans="2:9" x14ac:dyDescent="0.4">
      <c r="B16" s="1" t="s">
        <v>53</v>
      </c>
      <c r="C16" s="2">
        <v>43635</v>
      </c>
      <c r="D16" s="1" t="s">
        <v>12</v>
      </c>
      <c r="E16" s="1" t="s">
        <v>13</v>
      </c>
      <c r="F16" s="3">
        <v>150000</v>
      </c>
      <c r="G16" s="19">
        <v>120</v>
      </c>
      <c r="H16" s="4">
        <v>2.9000000000000001E-2</v>
      </c>
      <c r="I16" s="5">
        <v>20904000</v>
      </c>
    </row>
    <row r="17" spans="2:9" hidden="1" x14ac:dyDescent="0.4">
      <c r="B17" s="1" t="s">
        <v>25</v>
      </c>
      <c r="C17" s="2">
        <v>43456</v>
      </c>
      <c r="D17" s="1" t="s">
        <v>16</v>
      </c>
      <c r="E17" s="1" t="s">
        <v>13</v>
      </c>
      <c r="F17" s="3">
        <v>90000</v>
      </c>
      <c r="G17" s="19">
        <v>120</v>
      </c>
      <c r="H17" s="4">
        <v>0.02</v>
      </c>
      <c r="I17" s="5">
        <v>11965000</v>
      </c>
    </row>
    <row r="18" spans="2:9" hidden="1" x14ac:dyDescent="0.4">
      <c r="B18" s="1" t="s">
        <v>32</v>
      </c>
      <c r="C18" s="2">
        <v>44191</v>
      </c>
      <c r="D18" s="1" t="s">
        <v>24</v>
      </c>
      <c r="E18" s="1" t="s">
        <v>13</v>
      </c>
      <c r="F18" s="3">
        <v>100000</v>
      </c>
      <c r="G18" s="19">
        <v>120</v>
      </c>
      <c r="H18" s="4">
        <v>2.8000000000000001E-2</v>
      </c>
      <c r="I18" s="5">
        <v>13863000</v>
      </c>
    </row>
    <row r="19" spans="2:9" hidden="1" x14ac:dyDescent="0.4">
      <c r="B19" s="1" t="s">
        <v>50</v>
      </c>
      <c r="C19" s="2">
        <v>44042</v>
      </c>
      <c r="D19" s="1" t="s">
        <v>24</v>
      </c>
      <c r="E19" s="1" t="s">
        <v>13</v>
      </c>
      <c r="F19" s="3">
        <v>80000</v>
      </c>
      <c r="G19" s="19">
        <v>120</v>
      </c>
      <c r="H19" s="4">
        <v>2.1000000000000001E-2</v>
      </c>
      <c r="I19" s="5">
        <v>10691000</v>
      </c>
    </row>
    <row r="20" spans="2:9" hidden="1" x14ac:dyDescent="0.4">
      <c r="B20" s="1" t="s">
        <v>30</v>
      </c>
      <c r="C20" s="2">
        <v>43834</v>
      </c>
      <c r="D20" s="1" t="s">
        <v>24</v>
      </c>
      <c r="E20" s="1" t="s">
        <v>13</v>
      </c>
      <c r="F20" s="3">
        <v>10000</v>
      </c>
      <c r="G20" s="19">
        <v>120</v>
      </c>
      <c r="H20" s="4">
        <v>2.1000000000000001E-2</v>
      </c>
      <c r="I20" s="5">
        <v>1335000</v>
      </c>
    </row>
    <row r="21" spans="2:9" x14ac:dyDescent="0.4">
      <c r="B21" s="1" t="s">
        <v>41</v>
      </c>
      <c r="C21" s="2">
        <v>43808</v>
      </c>
      <c r="D21" s="1" t="s">
        <v>16</v>
      </c>
      <c r="E21" s="1" t="s">
        <v>13</v>
      </c>
      <c r="F21" s="3">
        <v>70000</v>
      </c>
      <c r="G21" s="19">
        <v>120</v>
      </c>
      <c r="H21" s="4">
        <v>0.02</v>
      </c>
      <c r="I21" s="5">
        <v>9291000</v>
      </c>
    </row>
    <row r="22" spans="2:9" x14ac:dyDescent="0.4">
      <c r="B22" s="1" t="s">
        <v>46</v>
      </c>
      <c r="C22" s="2">
        <v>43751</v>
      </c>
      <c r="D22" s="1" t="s">
        <v>12</v>
      </c>
      <c r="E22" s="1" t="s">
        <v>17</v>
      </c>
      <c r="F22" s="21">
        <v>270000</v>
      </c>
      <c r="G22" s="19">
        <v>120</v>
      </c>
      <c r="H22" s="4">
        <v>0.03</v>
      </c>
      <c r="I22" s="5">
        <v>37825000</v>
      </c>
    </row>
    <row r="23" spans="2:9" x14ac:dyDescent="0.4">
      <c r="B23" s="1" t="s">
        <v>29</v>
      </c>
      <c r="C23" s="2">
        <v>43798</v>
      </c>
      <c r="D23" s="1" t="s">
        <v>16</v>
      </c>
      <c r="E23" s="1" t="s">
        <v>17</v>
      </c>
      <c r="F23" s="20">
        <v>250000</v>
      </c>
      <c r="G23" s="19">
        <v>120</v>
      </c>
      <c r="H23" s="4">
        <v>0.02</v>
      </c>
      <c r="I23" s="5">
        <v>33236000</v>
      </c>
    </row>
    <row r="24" spans="2:9" hidden="1" x14ac:dyDescent="0.4">
      <c r="B24" s="1" t="s">
        <v>40</v>
      </c>
      <c r="C24" s="2">
        <v>44066</v>
      </c>
      <c r="D24" s="1" t="s">
        <v>24</v>
      </c>
      <c r="E24" s="1" t="s">
        <v>21</v>
      </c>
      <c r="F24" s="3">
        <v>210000</v>
      </c>
      <c r="G24" s="19">
        <v>120</v>
      </c>
      <c r="H24" s="4">
        <v>2.8000000000000001E-2</v>
      </c>
      <c r="I24" s="5">
        <v>29111000</v>
      </c>
    </row>
    <row r="25" spans="2:9" hidden="1" x14ac:dyDescent="0.4">
      <c r="B25" s="1" t="s">
        <v>38</v>
      </c>
      <c r="C25" s="2">
        <v>44169</v>
      </c>
      <c r="D25" s="1" t="s">
        <v>24</v>
      </c>
      <c r="E25" s="1" t="s">
        <v>21</v>
      </c>
      <c r="F25" s="3">
        <v>120000</v>
      </c>
      <c r="G25" s="19">
        <v>120</v>
      </c>
      <c r="H25" s="4">
        <v>2.8000000000000001E-2</v>
      </c>
      <c r="I25" s="5">
        <v>16635000</v>
      </c>
    </row>
    <row r="26" spans="2:9" hidden="1" x14ac:dyDescent="0.4">
      <c r="B26" s="1" t="s">
        <v>15</v>
      </c>
      <c r="C26" s="2">
        <v>43126</v>
      </c>
      <c r="D26" s="1" t="s">
        <v>16</v>
      </c>
      <c r="E26" s="1" t="s">
        <v>17</v>
      </c>
      <c r="F26" s="3">
        <v>150000</v>
      </c>
      <c r="G26" s="19">
        <v>120</v>
      </c>
      <c r="H26" s="4">
        <v>0.02</v>
      </c>
      <c r="I26" s="5">
        <v>19908000</v>
      </c>
    </row>
    <row r="27" spans="2:9" x14ac:dyDescent="0.4">
      <c r="B27" s="1" t="s">
        <v>36</v>
      </c>
      <c r="C27" s="2">
        <v>43572</v>
      </c>
      <c r="D27" s="1" t="s">
        <v>16</v>
      </c>
      <c r="E27" s="1" t="s">
        <v>17</v>
      </c>
      <c r="F27" s="3">
        <v>120000</v>
      </c>
      <c r="G27" s="19">
        <v>120</v>
      </c>
      <c r="H27" s="4">
        <v>0.02</v>
      </c>
      <c r="I27" s="5">
        <v>15927000</v>
      </c>
    </row>
    <row r="28" spans="2:9" hidden="1" x14ac:dyDescent="0.4">
      <c r="B28" s="1" t="s">
        <v>42</v>
      </c>
      <c r="C28" s="2">
        <v>43145</v>
      </c>
      <c r="D28" s="1" t="s">
        <v>24</v>
      </c>
      <c r="E28" s="1" t="s">
        <v>21</v>
      </c>
      <c r="F28" s="3">
        <v>70000</v>
      </c>
      <c r="G28" s="19">
        <v>120</v>
      </c>
      <c r="H28" s="4">
        <v>2.3E-2</v>
      </c>
      <c r="I28" s="5">
        <v>9453000</v>
      </c>
    </row>
    <row r="29" spans="2:9" x14ac:dyDescent="0.4">
      <c r="B29" s="1" t="s">
        <v>34</v>
      </c>
      <c r="C29" s="2">
        <v>43565</v>
      </c>
      <c r="D29" s="1" t="s">
        <v>12</v>
      </c>
      <c r="E29" s="1" t="s">
        <v>17</v>
      </c>
      <c r="F29" s="3">
        <v>150000</v>
      </c>
      <c r="G29" s="19">
        <v>120</v>
      </c>
      <c r="H29" s="4">
        <v>0.03</v>
      </c>
      <c r="I29" s="5">
        <v>20962000</v>
      </c>
    </row>
    <row r="30" spans="2:9" hidden="1" x14ac:dyDescent="0.4">
      <c r="B30" s="1" t="s">
        <v>43</v>
      </c>
      <c r="C30" s="2">
        <v>44065</v>
      </c>
      <c r="D30" s="1" t="s">
        <v>24</v>
      </c>
      <c r="E30" s="1" t="s">
        <v>21</v>
      </c>
      <c r="F30" s="3">
        <v>50000</v>
      </c>
      <c r="G30" s="19">
        <v>120</v>
      </c>
      <c r="H30" s="4">
        <v>3.3000000000000002E-2</v>
      </c>
      <c r="I30" s="5">
        <v>7098000</v>
      </c>
    </row>
    <row r="31" spans="2:9" hidden="1" x14ac:dyDescent="0.4">
      <c r="B31" s="1" t="s">
        <v>45</v>
      </c>
      <c r="C31" s="2">
        <v>43365</v>
      </c>
      <c r="D31" s="1" t="s">
        <v>16</v>
      </c>
      <c r="E31" s="1" t="s">
        <v>17</v>
      </c>
      <c r="F31" s="3">
        <v>150000</v>
      </c>
      <c r="G31" s="19">
        <v>120</v>
      </c>
      <c r="H31" s="4">
        <v>0.02</v>
      </c>
      <c r="I31" s="5">
        <v>19908000</v>
      </c>
    </row>
    <row r="32" spans="2:9" x14ac:dyDescent="0.4">
      <c r="B32" s="1" t="s">
        <v>39</v>
      </c>
      <c r="C32" s="2">
        <v>43887</v>
      </c>
      <c r="D32" s="1" t="s">
        <v>12</v>
      </c>
      <c r="E32" s="1" t="s">
        <v>28</v>
      </c>
      <c r="F32" s="20">
        <v>250000</v>
      </c>
      <c r="G32" s="19">
        <v>120</v>
      </c>
      <c r="H32" s="4">
        <v>2.8000000000000001E-2</v>
      </c>
      <c r="I32" s="5">
        <v>34656000</v>
      </c>
    </row>
    <row r="33" spans="2:9" x14ac:dyDescent="0.4">
      <c r="B33" s="1" t="s">
        <v>31</v>
      </c>
      <c r="C33" s="2">
        <v>43800</v>
      </c>
      <c r="D33" s="1" t="s">
        <v>16</v>
      </c>
      <c r="E33" s="1" t="s">
        <v>28</v>
      </c>
      <c r="F33" s="3">
        <v>120000</v>
      </c>
      <c r="G33" s="19">
        <v>120</v>
      </c>
      <c r="H33" s="4">
        <v>0.02</v>
      </c>
      <c r="I33" s="5">
        <v>15927000</v>
      </c>
    </row>
    <row r="34" spans="2:9" hidden="1" x14ac:dyDescent="0.4">
      <c r="B34" s="1" t="s">
        <v>48</v>
      </c>
      <c r="C34" s="2">
        <v>43350</v>
      </c>
      <c r="D34" s="1" t="s">
        <v>12</v>
      </c>
      <c r="E34" s="1" t="s">
        <v>28</v>
      </c>
      <c r="F34" s="3">
        <v>150000</v>
      </c>
      <c r="G34" s="19">
        <v>120</v>
      </c>
      <c r="H34" s="4">
        <v>3.5999999999999997E-2</v>
      </c>
      <c r="I34" s="5">
        <v>21693000</v>
      </c>
    </row>
    <row r="35" spans="2:9" x14ac:dyDescent="0.4">
      <c r="B35" s="1" t="s">
        <v>27</v>
      </c>
      <c r="C35" s="2">
        <v>43574</v>
      </c>
      <c r="D35" s="1" t="s">
        <v>16</v>
      </c>
      <c r="E35" s="1" t="s">
        <v>28</v>
      </c>
      <c r="F35" s="3">
        <v>120000</v>
      </c>
      <c r="G35" s="19">
        <v>120</v>
      </c>
      <c r="H35" s="4">
        <v>0.02</v>
      </c>
      <c r="I35" s="5">
        <v>15927000</v>
      </c>
    </row>
    <row r="36" spans="2:9" hidden="1" x14ac:dyDescent="0.4">
      <c r="B36" s="1" t="s">
        <v>54</v>
      </c>
      <c r="C36" s="2">
        <v>44124</v>
      </c>
      <c r="D36" s="1" t="s">
        <v>24</v>
      </c>
      <c r="E36" s="1" t="s">
        <v>28</v>
      </c>
      <c r="F36" s="3">
        <v>50000</v>
      </c>
      <c r="G36" s="19">
        <v>120</v>
      </c>
      <c r="H36" s="4">
        <v>2.8000000000000001E-2</v>
      </c>
      <c r="I36" s="5">
        <v>6932000</v>
      </c>
    </row>
    <row r="37" spans="2:9" x14ac:dyDescent="0.4">
      <c r="B37" s="1" t="s">
        <v>33</v>
      </c>
      <c r="C37" s="2">
        <v>43963</v>
      </c>
      <c r="D37" s="1" t="s">
        <v>12</v>
      </c>
      <c r="E37" s="1" t="s">
        <v>28</v>
      </c>
      <c r="F37" s="3">
        <v>50000</v>
      </c>
      <c r="G37" s="19">
        <v>120</v>
      </c>
      <c r="H37" s="4">
        <v>0.03</v>
      </c>
      <c r="I37" s="5">
        <v>6988000</v>
      </c>
    </row>
  </sheetData>
  <autoFilter ref="B4:I37" xr:uid="{311AF66B-F4D9-46E0-8DC0-0AA75B8EF461}">
    <filterColumn colId="1">
      <customFilters>
        <customFilter operator="greaterThan" val="43466"/>
      </customFilters>
    </filterColumn>
    <filterColumn colId="2">
      <customFilters>
        <customFilter val="*금"/>
      </customFilters>
    </filterColumn>
    <sortState xmlns:xlrd2="http://schemas.microsoft.com/office/spreadsheetml/2017/richdata2" ref="B5:I37">
      <sortCondition ref="E5:E37" customList="여의도,명동,강남,합정"/>
      <sortCondition sortBy="cellColor" ref="F5:F37" dxfId="3"/>
      <sortCondition sortBy="cellColor" ref="F5:F37" dxfId="2"/>
      <sortCondition sortBy="icon" ref="F5:F37" iconSet="3Symbols2" iconId="2"/>
    </sortState>
  </autoFilter>
  <sortState xmlns:xlrd2="http://schemas.microsoft.com/office/spreadsheetml/2017/richdata2" ref="B5:I37">
    <sortCondition ref="E5:E37"/>
    <sortCondition sortBy="cellColor" ref="F5:F37" dxfId="5"/>
    <sortCondition sortBy="cellColor" ref="F5:F37" dxfId="4"/>
    <sortCondition sortBy="icon" ref="F5:F37" iconSet="3Symbols2" iconId="2"/>
  </sortState>
  <phoneticPr fontId="1" type="noConversion"/>
  <conditionalFormatting sqref="F5:F37">
    <cfRule type="iconSet" priority="1">
      <iconSet iconSet="3Symbols2">
        <cfvo type="percent" val="0"/>
        <cfvo type="num" val="50000"/>
        <cfvo type="num" val="100000"/>
      </iconSet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B2:D7"/>
  <sheetViews>
    <sheetView workbookViewId="0">
      <selection activeCell="N13" sqref="N13"/>
    </sheetView>
  </sheetViews>
  <sheetFormatPr defaultRowHeight="17.399999999999999" x14ac:dyDescent="0.4"/>
  <cols>
    <col min="2" max="2" width="19.3984375" customWidth="1"/>
  </cols>
  <sheetData>
    <row r="2" spans="2:4" x14ac:dyDescent="0.4">
      <c r="B2" t="s">
        <v>60</v>
      </c>
    </row>
    <row r="3" spans="2:4" x14ac:dyDescent="0.4">
      <c r="D3" t="s">
        <v>61</v>
      </c>
    </row>
    <row r="4" spans="2:4" x14ac:dyDescent="0.4">
      <c r="B4" s="6" t="s">
        <v>62</v>
      </c>
      <c r="C4" s="6" t="s">
        <v>63</v>
      </c>
      <c r="D4" s="6" t="s">
        <v>64</v>
      </c>
    </row>
    <row r="5" spans="2:4" x14ac:dyDescent="0.4">
      <c r="B5" s="1" t="s">
        <v>16</v>
      </c>
      <c r="C5" s="3">
        <v>21000</v>
      </c>
      <c r="D5" s="3">
        <v>29000</v>
      </c>
    </row>
    <row r="6" spans="2:4" x14ac:dyDescent="0.4">
      <c r="B6" s="1" t="s">
        <v>24</v>
      </c>
      <c r="C6" s="3">
        <v>13000</v>
      </c>
      <c r="D6" s="3">
        <v>26000</v>
      </c>
    </row>
    <row r="7" spans="2:4" x14ac:dyDescent="0.4">
      <c r="B7" s="1" t="s">
        <v>12</v>
      </c>
      <c r="C7" s="3">
        <v>14000</v>
      </c>
      <c r="D7" s="3">
        <v>22000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B3:I30"/>
  <sheetViews>
    <sheetView workbookViewId="0">
      <selection activeCell="L6" sqref="L6"/>
    </sheetView>
  </sheetViews>
  <sheetFormatPr defaultRowHeight="17.399999999999999" x14ac:dyDescent="0.4"/>
  <cols>
    <col min="1" max="1" width="2" customWidth="1"/>
    <col min="4" max="4" width="7.09765625" bestFit="1" customWidth="1"/>
    <col min="5" max="5" width="5.19921875" bestFit="1" customWidth="1"/>
    <col min="6" max="6" width="11.5" customWidth="1"/>
    <col min="9" max="9" width="12.09765625" customWidth="1"/>
  </cols>
  <sheetData>
    <row r="3" spans="2:9" x14ac:dyDescent="0.4">
      <c r="B3" t="s">
        <v>0</v>
      </c>
    </row>
    <row r="4" spans="2:9" x14ac:dyDescent="0.4">
      <c r="B4" s="1" t="s">
        <v>1</v>
      </c>
      <c r="C4" s="1" t="s">
        <v>4</v>
      </c>
      <c r="D4" s="1" t="s">
        <v>5</v>
      </c>
      <c r="E4" s="1" t="s">
        <v>2</v>
      </c>
      <c r="F4" s="1" t="s">
        <v>65</v>
      </c>
      <c r="G4" s="1" t="s">
        <v>7</v>
      </c>
      <c r="H4" s="1" t="s">
        <v>8</v>
      </c>
      <c r="I4" s="1" t="s">
        <v>6</v>
      </c>
    </row>
    <row r="5" spans="2:9" x14ac:dyDescent="0.4">
      <c r="B5" s="1" t="s">
        <v>39</v>
      </c>
      <c r="C5" s="1" t="s">
        <v>12</v>
      </c>
      <c r="D5" s="1" t="s">
        <v>28</v>
      </c>
      <c r="E5" s="1" t="s">
        <v>20</v>
      </c>
      <c r="F5" s="2">
        <v>43887</v>
      </c>
      <c r="G5" s="1" t="s">
        <v>14</v>
      </c>
      <c r="H5" s="61">
        <v>2.8000000000000001E-2</v>
      </c>
      <c r="I5" s="22">
        <v>250000</v>
      </c>
    </row>
    <row r="6" spans="2:9" x14ac:dyDescent="0.4">
      <c r="B6" s="1" t="s">
        <v>48</v>
      </c>
      <c r="C6" s="1" t="s">
        <v>12</v>
      </c>
      <c r="D6" s="1" t="s">
        <v>28</v>
      </c>
      <c r="E6" s="1" t="s">
        <v>11</v>
      </c>
      <c r="F6" s="2">
        <v>43350</v>
      </c>
      <c r="G6" s="1" t="s">
        <v>14</v>
      </c>
      <c r="H6" s="61">
        <v>3.5999999999999997E-2</v>
      </c>
      <c r="I6" s="22">
        <v>150000</v>
      </c>
    </row>
    <row r="7" spans="2:9" x14ac:dyDescent="0.4">
      <c r="B7" s="1" t="s">
        <v>27</v>
      </c>
      <c r="C7" s="1" t="s">
        <v>16</v>
      </c>
      <c r="D7" s="1" t="s">
        <v>28</v>
      </c>
      <c r="E7" s="1" t="s">
        <v>20</v>
      </c>
      <c r="F7" s="2">
        <v>43574</v>
      </c>
      <c r="G7" s="1" t="s">
        <v>18</v>
      </c>
      <c r="H7" s="61">
        <v>0.02</v>
      </c>
      <c r="I7" s="22">
        <v>120000</v>
      </c>
    </row>
    <row r="8" spans="2:9" x14ac:dyDescent="0.4">
      <c r="B8" s="1" t="s">
        <v>54</v>
      </c>
      <c r="C8" s="1" t="s">
        <v>24</v>
      </c>
      <c r="D8" s="1" t="s">
        <v>28</v>
      </c>
      <c r="E8" s="1" t="s">
        <v>11</v>
      </c>
      <c r="F8" s="2">
        <v>44124</v>
      </c>
      <c r="G8" s="1" t="s">
        <v>14</v>
      </c>
      <c r="H8" s="61">
        <v>2.8000000000000001E-2</v>
      </c>
      <c r="I8" s="22">
        <v>50000</v>
      </c>
    </row>
    <row r="9" spans="2:9" x14ac:dyDescent="0.4">
      <c r="B9" s="1" t="s">
        <v>52</v>
      </c>
      <c r="C9" s="1" t="s">
        <v>16</v>
      </c>
      <c r="D9" s="1" t="s">
        <v>21</v>
      </c>
      <c r="E9" s="1" t="s">
        <v>20</v>
      </c>
      <c r="F9" s="2">
        <v>43443</v>
      </c>
      <c r="G9" s="1" t="s">
        <v>14</v>
      </c>
      <c r="H9" s="61">
        <v>2.5000000000000001E-2</v>
      </c>
      <c r="I9" s="22">
        <v>250000</v>
      </c>
    </row>
    <row r="10" spans="2:9" x14ac:dyDescent="0.4">
      <c r="B10" s="1" t="s">
        <v>29</v>
      </c>
      <c r="C10" s="1" t="s">
        <v>16</v>
      </c>
      <c r="D10" s="1" t="s">
        <v>21</v>
      </c>
      <c r="E10" s="1" t="s">
        <v>11</v>
      </c>
      <c r="F10" s="2">
        <v>43798</v>
      </c>
      <c r="G10" s="1" t="s">
        <v>14</v>
      </c>
      <c r="H10" s="61">
        <v>0.02</v>
      </c>
      <c r="I10" s="22">
        <v>250000</v>
      </c>
    </row>
    <row r="11" spans="2:9" x14ac:dyDescent="0.4">
      <c r="B11" s="1" t="s">
        <v>40</v>
      </c>
      <c r="C11" s="1" t="s">
        <v>24</v>
      </c>
      <c r="D11" s="1" t="s">
        <v>21</v>
      </c>
      <c r="E11" s="1" t="s">
        <v>20</v>
      </c>
      <c r="F11" s="2">
        <v>44066</v>
      </c>
      <c r="G11" s="1" t="s">
        <v>14</v>
      </c>
      <c r="H11" s="61">
        <v>2.8000000000000001E-2</v>
      </c>
      <c r="I11" s="22">
        <v>210000</v>
      </c>
    </row>
    <row r="12" spans="2:9" x14ac:dyDescent="0.4">
      <c r="B12" s="1" t="s">
        <v>38</v>
      </c>
      <c r="C12" s="1" t="s">
        <v>24</v>
      </c>
      <c r="D12" s="1" t="s">
        <v>21</v>
      </c>
      <c r="E12" s="1" t="s">
        <v>11</v>
      </c>
      <c r="F12" s="2">
        <v>44169</v>
      </c>
      <c r="G12" s="1" t="s">
        <v>14</v>
      </c>
      <c r="H12" s="61">
        <v>2.8000000000000001E-2</v>
      </c>
      <c r="I12" s="22">
        <v>120000</v>
      </c>
    </row>
    <row r="13" spans="2:9" x14ac:dyDescent="0.4">
      <c r="B13" s="1" t="s">
        <v>26</v>
      </c>
      <c r="C13" s="1" t="s">
        <v>16</v>
      </c>
      <c r="D13" s="1" t="s">
        <v>21</v>
      </c>
      <c r="E13" s="1" t="s">
        <v>20</v>
      </c>
      <c r="F13" s="2">
        <v>43783</v>
      </c>
      <c r="G13" s="1" t="s">
        <v>14</v>
      </c>
      <c r="H13" s="61">
        <v>0.02</v>
      </c>
      <c r="I13" s="22">
        <v>100000</v>
      </c>
    </row>
    <row r="14" spans="2:9" x14ac:dyDescent="0.4">
      <c r="B14" s="1" t="s">
        <v>22</v>
      </c>
      <c r="C14" s="1" t="s">
        <v>12</v>
      </c>
      <c r="D14" s="1" t="s">
        <v>21</v>
      </c>
      <c r="E14" s="1" t="s">
        <v>20</v>
      </c>
      <c r="F14" s="2">
        <v>43330</v>
      </c>
      <c r="G14" s="1" t="s">
        <v>14</v>
      </c>
      <c r="H14" s="61">
        <v>2.9000000000000001E-2</v>
      </c>
      <c r="I14" s="22">
        <v>80000</v>
      </c>
    </row>
    <row r="15" spans="2:9" x14ac:dyDescent="0.4">
      <c r="B15" s="1" t="s">
        <v>42</v>
      </c>
      <c r="C15" s="1" t="s">
        <v>24</v>
      </c>
      <c r="D15" s="1" t="s">
        <v>21</v>
      </c>
      <c r="E15" s="1" t="s">
        <v>11</v>
      </c>
      <c r="F15" s="2">
        <v>43145</v>
      </c>
      <c r="G15" s="1" t="s">
        <v>14</v>
      </c>
      <c r="H15" s="61">
        <v>2.3E-2</v>
      </c>
      <c r="I15" s="22">
        <v>70000</v>
      </c>
    </row>
    <row r="16" spans="2:9" x14ac:dyDescent="0.4">
      <c r="B16" s="1" t="s">
        <v>19</v>
      </c>
      <c r="C16" s="1" t="s">
        <v>16</v>
      </c>
      <c r="D16" s="1" t="s">
        <v>21</v>
      </c>
      <c r="E16" s="1" t="s">
        <v>20</v>
      </c>
      <c r="F16" s="2">
        <v>43282</v>
      </c>
      <c r="G16" s="1" t="s">
        <v>14</v>
      </c>
      <c r="H16" s="61" t="s">
        <v>66</v>
      </c>
      <c r="I16" s="22">
        <v>50000</v>
      </c>
    </row>
    <row r="17" spans="2:9" x14ac:dyDescent="0.4">
      <c r="B17" s="1" t="s">
        <v>43</v>
      </c>
      <c r="C17" s="1" t="s">
        <v>24</v>
      </c>
      <c r="D17" s="1" t="s">
        <v>21</v>
      </c>
      <c r="E17" s="1" t="s">
        <v>11</v>
      </c>
      <c r="F17" s="2">
        <v>44065</v>
      </c>
      <c r="G17" s="1" t="s">
        <v>18</v>
      </c>
      <c r="H17" s="61">
        <v>3.3000000000000002E-2</v>
      </c>
      <c r="I17" s="22">
        <v>50000</v>
      </c>
    </row>
    <row r="18" spans="2:9" x14ac:dyDescent="0.4">
      <c r="B18" s="1" t="s">
        <v>53</v>
      </c>
      <c r="C18" s="1" t="s">
        <v>12</v>
      </c>
      <c r="D18" s="1" t="s">
        <v>13</v>
      </c>
      <c r="E18" s="1" t="s">
        <v>11</v>
      </c>
      <c r="F18" s="2">
        <v>43635</v>
      </c>
      <c r="G18" s="1" t="s">
        <v>14</v>
      </c>
      <c r="H18" s="61">
        <v>2.9000000000000001E-2</v>
      </c>
      <c r="I18" s="22">
        <v>150000</v>
      </c>
    </row>
    <row r="19" spans="2:9" x14ac:dyDescent="0.4">
      <c r="B19" s="1" t="s">
        <v>51</v>
      </c>
      <c r="C19" s="1" t="s">
        <v>12</v>
      </c>
      <c r="D19" s="1" t="s">
        <v>13</v>
      </c>
      <c r="E19" s="1" t="s">
        <v>11</v>
      </c>
      <c r="F19" s="2">
        <v>44164</v>
      </c>
      <c r="G19" s="1" t="s">
        <v>14</v>
      </c>
      <c r="H19" s="61">
        <v>2.8000000000000001E-2</v>
      </c>
      <c r="I19" s="22">
        <v>150000</v>
      </c>
    </row>
    <row r="20" spans="2:9" x14ac:dyDescent="0.4">
      <c r="B20" s="1" t="s">
        <v>47</v>
      </c>
      <c r="C20" s="1" t="s">
        <v>16</v>
      </c>
      <c r="D20" s="1" t="s">
        <v>13</v>
      </c>
      <c r="E20" s="1" t="s">
        <v>11</v>
      </c>
      <c r="F20" s="2">
        <v>44060</v>
      </c>
      <c r="G20" s="1" t="s">
        <v>14</v>
      </c>
      <c r="H20" s="61">
        <v>2.1999999999999999E-2</v>
      </c>
      <c r="I20" s="22">
        <v>120000</v>
      </c>
    </row>
    <row r="21" spans="2:9" x14ac:dyDescent="0.4">
      <c r="B21" s="1" t="s">
        <v>10</v>
      </c>
      <c r="C21" s="1" t="s">
        <v>12</v>
      </c>
      <c r="D21" s="1" t="s">
        <v>13</v>
      </c>
      <c r="E21" s="1" t="s">
        <v>11</v>
      </c>
      <c r="F21" s="2">
        <v>43894</v>
      </c>
      <c r="G21" s="1" t="s">
        <v>14</v>
      </c>
      <c r="H21" s="61">
        <v>0.03</v>
      </c>
      <c r="I21" s="22">
        <v>120000</v>
      </c>
    </row>
    <row r="22" spans="2:9" x14ac:dyDescent="0.4">
      <c r="B22" s="1" t="s">
        <v>23</v>
      </c>
      <c r="C22" s="1" t="s">
        <v>24</v>
      </c>
      <c r="D22" s="1" t="s">
        <v>13</v>
      </c>
      <c r="E22" s="1" t="s">
        <v>11</v>
      </c>
      <c r="F22" s="2">
        <v>43734</v>
      </c>
      <c r="G22" s="1" t="s">
        <v>14</v>
      </c>
      <c r="H22" s="61">
        <v>2.8000000000000001E-2</v>
      </c>
      <c r="I22" s="22">
        <v>100000</v>
      </c>
    </row>
    <row r="23" spans="2:9" x14ac:dyDescent="0.4">
      <c r="B23" s="1" t="s">
        <v>25</v>
      </c>
      <c r="C23" s="1" t="s">
        <v>16</v>
      </c>
      <c r="D23" s="1" t="s">
        <v>13</v>
      </c>
      <c r="E23" s="1" t="s">
        <v>11</v>
      </c>
      <c r="F23" s="2">
        <v>43456</v>
      </c>
      <c r="G23" s="1" t="s">
        <v>14</v>
      </c>
      <c r="H23" s="61">
        <v>0.02</v>
      </c>
      <c r="I23" s="22">
        <v>90000</v>
      </c>
    </row>
    <row r="24" spans="2:9" x14ac:dyDescent="0.4">
      <c r="B24" s="1" t="s">
        <v>50</v>
      </c>
      <c r="C24" s="1" t="s">
        <v>24</v>
      </c>
      <c r="D24" s="1" t="s">
        <v>13</v>
      </c>
      <c r="E24" s="1" t="s">
        <v>20</v>
      </c>
      <c r="F24" s="2">
        <v>44042</v>
      </c>
      <c r="G24" s="1" t="s">
        <v>14</v>
      </c>
      <c r="H24" s="61">
        <v>2.1000000000000001E-2</v>
      </c>
      <c r="I24" s="22">
        <v>80000</v>
      </c>
    </row>
    <row r="25" spans="2:9" x14ac:dyDescent="0.4">
      <c r="B25" s="1" t="s">
        <v>41</v>
      </c>
      <c r="C25" s="1" t="s">
        <v>16</v>
      </c>
      <c r="D25" s="1" t="s">
        <v>13</v>
      </c>
      <c r="E25" s="1" t="s">
        <v>11</v>
      </c>
      <c r="F25" s="2">
        <v>43808</v>
      </c>
      <c r="G25" s="1" t="s">
        <v>18</v>
      </c>
      <c r="H25" s="61">
        <v>0.02</v>
      </c>
      <c r="I25" s="22">
        <v>70000</v>
      </c>
    </row>
    <row r="26" spans="2:9" x14ac:dyDescent="0.4">
      <c r="B26" s="1" t="s">
        <v>30</v>
      </c>
      <c r="C26" s="1" t="s">
        <v>24</v>
      </c>
      <c r="D26" s="1" t="s">
        <v>13</v>
      </c>
      <c r="E26" s="1" t="s">
        <v>11</v>
      </c>
      <c r="F26" s="2">
        <v>43834</v>
      </c>
      <c r="G26" s="1" t="s">
        <v>18</v>
      </c>
      <c r="H26" s="61">
        <v>2.1000000000000001E-2</v>
      </c>
      <c r="I26" s="22">
        <v>10000</v>
      </c>
    </row>
    <row r="27" spans="2:9" x14ac:dyDescent="0.4">
      <c r="B27" s="1" t="s">
        <v>46</v>
      </c>
      <c r="C27" s="1" t="s">
        <v>12</v>
      </c>
      <c r="D27" s="1" t="s">
        <v>17</v>
      </c>
      <c r="E27" s="1" t="s">
        <v>11</v>
      </c>
      <c r="F27" s="2">
        <v>43751</v>
      </c>
      <c r="G27" s="1" t="s">
        <v>14</v>
      </c>
      <c r="H27" s="61">
        <v>0.03</v>
      </c>
      <c r="I27" s="22">
        <v>270000</v>
      </c>
    </row>
    <row r="28" spans="2:9" x14ac:dyDescent="0.4">
      <c r="B28" s="1" t="s">
        <v>15</v>
      </c>
      <c r="C28" s="1" t="s">
        <v>16</v>
      </c>
      <c r="D28" s="1" t="s">
        <v>17</v>
      </c>
      <c r="E28" s="1" t="s">
        <v>11</v>
      </c>
      <c r="F28" s="2">
        <v>43126</v>
      </c>
      <c r="G28" s="1" t="s">
        <v>18</v>
      </c>
      <c r="H28" s="61" t="s">
        <v>66</v>
      </c>
      <c r="I28" s="22">
        <v>150000</v>
      </c>
    </row>
    <row r="29" spans="2:9" x14ac:dyDescent="0.4">
      <c r="B29" s="1" t="s">
        <v>45</v>
      </c>
      <c r="C29" s="1" t="s">
        <v>16</v>
      </c>
      <c r="D29" s="1" t="s">
        <v>17</v>
      </c>
      <c r="E29" s="1" t="s">
        <v>11</v>
      </c>
      <c r="F29" s="2">
        <v>43365</v>
      </c>
      <c r="G29" s="1" t="s">
        <v>18</v>
      </c>
      <c r="H29" s="61">
        <v>0.02</v>
      </c>
      <c r="I29" s="22">
        <v>150000</v>
      </c>
    </row>
    <row r="30" spans="2:9" x14ac:dyDescent="0.4">
      <c r="B30" s="1" t="s">
        <v>49</v>
      </c>
      <c r="C30" s="1" t="s">
        <v>24</v>
      </c>
      <c r="D30" s="1" t="s">
        <v>17</v>
      </c>
      <c r="E30" s="1" t="s">
        <v>11</v>
      </c>
      <c r="F30" s="2">
        <v>43209</v>
      </c>
      <c r="G30" s="1" t="s">
        <v>18</v>
      </c>
      <c r="H30" s="61">
        <v>2.3E-2</v>
      </c>
      <c r="I30" s="22">
        <v>120000</v>
      </c>
    </row>
  </sheetData>
  <phoneticPr fontId="1" type="noConversion"/>
  <conditionalFormatting sqref="I5:I30">
    <cfRule type="iconSet" priority="1">
      <iconSet iconSet="4RedToBlack">
        <cfvo type="percent" val="0"/>
        <cfvo type="num" val="100000"/>
        <cfvo type="num" val="150000"/>
        <cfvo type="num" val="200000"/>
      </iconSet>
    </cfRule>
  </conditionalFormatting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337" r:id="rId4" name="Button 1">
              <controlPr defaultSize="0" print="0" autoFill="0" autoPict="0" macro="[0]!서식적용">
                <anchor moveWithCells="1" sizeWithCells="1">
                  <from>
                    <xdr:col>5</xdr:col>
                    <xdr:colOff>0</xdr:colOff>
                    <xdr:row>0</xdr:row>
                    <xdr:rowOff>0</xdr:rowOff>
                  </from>
                  <to>
                    <xdr:col>7</xdr:col>
                    <xdr:colOff>0</xdr:colOff>
                    <xdr:row>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38" r:id="rId5" name="Button 2">
              <controlPr defaultSize="0" print="0" autoFill="0" autoPict="0" macro="[0]!아이콘보기">
                <anchor moveWithCells="1" sizeWithCells="1">
                  <from>
                    <xdr:col>7</xdr:col>
                    <xdr:colOff>0</xdr:colOff>
                    <xdr:row>0</xdr:row>
                    <xdr:rowOff>0</xdr:rowOff>
                  </from>
                  <to>
                    <xdr:col>9</xdr:col>
                    <xdr:colOff>0</xdr:colOff>
                    <xdr:row>2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B2:I29"/>
  <sheetViews>
    <sheetView workbookViewId="0">
      <selection activeCell="L10" sqref="L10"/>
    </sheetView>
  </sheetViews>
  <sheetFormatPr defaultRowHeight="17.399999999999999" x14ac:dyDescent="0.4"/>
  <cols>
    <col min="1" max="1" width="4.09765625" customWidth="1"/>
    <col min="5" max="5" width="5.19921875" bestFit="1" customWidth="1"/>
    <col min="6" max="6" width="11.09765625" bestFit="1" customWidth="1"/>
    <col min="9" max="9" width="11.3984375" customWidth="1"/>
  </cols>
  <sheetData>
    <row r="2" spans="2:9" x14ac:dyDescent="0.4">
      <c r="B2" t="s">
        <v>0</v>
      </c>
    </row>
    <row r="3" spans="2:9" x14ac:dyDescent="0.4">
      <c r="B3" s="1" t="s">
        <v>1</v>
      </c>
      <c r="C3" s="1" t="s">
        <v>4</v>
      </c>
      <c r="D3" s="1" t="s">
        <v>5</v>
      </c>
      <c r="E3" s="1" t="s">
        <v>2</v>
      </c>
      <c r="F3" s="1" t="s">
        <v>65</v>
      </c>
      <c r="G3" s="1" t="s">
        <v>7</v>
      </c>
      <c r="H3" s="1" t="s">
        <v>8</v>
      </c>
      <c r="I3" s="1" t="s">
        <v>6</v>
      </c>
    </row>
    <row r="4" spans="2:9" x14ac:dyDescent="0.4">
      <c r="B4" s="1" t="s">
        <v>10</v>
      </c>
      <c r="C4" s="1" t="s">
        <v>12</v>
      </c>
      <c r="D4" s="1" t="s">
        <v>13</v>
      </c>
      <c r="E4" s="1" t="s">
        <v>11</v>
      </c>
      <c r="F4" s="2">
        <v>43894</v>
      </c>
      <c r="G4" s="1" t="s">
        <v>14</v>
      </c>
      <c r="H4" s="4">
        <v>0.03</v>
      </c>
      <c r="I4" s="3">
        <v>120000</v>
      </c>
    </row>
    <row r="5" spans="2:9" x14ac:dyDescent="0.4">
      <c r="B5" s="1" t="s">
        <v>15</v>
      </c>
      <c r="C5" s="1" t="s">
        <v>16</v>
      </c>
      <c r="D5" s="1" t="s">
        <v>17</v>
      </c>
      <c r="E5" s="1" t="s">
        <v>11</v>
      </c>
      <c r="F5" s="2">
        <v>43126</v>
      </c>
      <c r="G5" s="1" t="s">
        <v>18</v>
      </c>
      <c r="H5" s="4">
        <v>0.02</v>
      </c>
      <c r="I5" s="3">
        <v>150000</v>
      </c>
    </row>
    <row r="6" spans="2:9" x14ac:dyDescent="0.4">
      <c r="B6" s="1" t="s">
        <v>19</v>
      </c>
      <c r="C6" s="1" t="s">
        <v>16</v>
      </c>
      <c r="D6" s="1" t="s">
        <v>21</v>
      </c>
      <c r="E6" s="1" t="s">
        <v>20</v>
      </c>
      <c r="F6" s="2">
        <v>43282</v>
      </c>
      <c r="G6" s="1" t="s">
        <v>14</v>
      </c>
      <c r="H6" s="4">
        <v>0.02</v>
      </c>
      <c r="I6" s="3">
        <v>50000</v>
      </c>
    </row>
    <row r="7" spans="2:9" x14ac:dyDescent="0.4">
      <c r="B7" s="1" t="s">
        <v>22</v>
      </c>
      <c r="C7" s="1" t="s">
        <v>12</v>
      </c>
      <c r="D7" s="1" t="s">
        <v>21</v>
      </c>
      <c r="E7" s="1" t="s">
        <v>20</v>
      </c>
      <c r="F7" s="2">
        <v>43330</v>
      </c>
      <c r="G7" s="1" t="s">
        <v>14</v>
      </c>
      <c r="H7" s="4">
        <v>2.9000000000000001E-2</v>
      </c>
      <c r="I7" s="3">
        <v>80000</v>
      </c>
    </row>
    <row r="8" spans="2:9" x14ac:dyDescent="0.4">
      <c r="B8" s="1" t="s">
        <v>23</v>
      </c>
      <c r="C8" s="1" t="s">
        <v>24</v>
      </c>
      <c r="D8" s="1" t="s">
        <v>13</v>
      </c>
      <c r="E8" s="1" t="s">
        <v>11</v>
      </c>
      <c r="F8" s="2">
        <v>43734</v>
      </c>
      <c r="G8" s="1" t="s">
        <v>14</v>
      </c>
      <c r="H8" s="4">
        <v>2.8000000000000001E-2</v>
      </c>
      <c r="I8" s="3">
        <v>100000</v>
      </c>
    </row>
    <row r="9" spans="2:9" x14ac:dyDescent="0.4">
      <c r="B9" s="1" t="s">
        <v>25</v>
      </c>
      <c r="C9" s="1" t="s">
        <v>16</v>
      </c>
      <c r="D9" s="1" t="s">
        <v>13</v>
      </c>
      <c r="E9" s="1" t="s">
        <v>11</v>
      </c>
      <c r="F9" s="2">
        <v>43456</v>
      </c>
      <c r="G9" s="1" t="s">
        <v>14</v>
      </c>
      <c r="H9" s="4">
        <v>0.02</v>
      </c>
      <c r="I9" s="3">
        <v>90000</v>
      </c>
    </row>
    <row r="10" spans="2:9" x14ac:dyDescent="0.4">
      <c r="B10" s="1" t="s">
        <v>26</v>
      </c>
      <c r="C10" s="1" t="s">
        <v>16</v>
      </c>
      <c r="D10" s="1" t="s">
        <v>21</v>
      </c>
      <c r="E10" s="1" t="s">
        <v>20</v>
      </c>
      <c r="F10" s="2">
        <v>43783</v>
      </c>
      <c r="G10" s="1" t="s">
        <v>14</v>
      </c>
      <c r="H10" s="4">
        <v>0.02</v>
      </c>
      <c r="I10" s="3">
        <v>100000</v>
      </c>
    </row>
    <row r="11" spans="2:9" x14ac:dyDescent="0.4">
      <c r="B11" s="1" t="s">
        <v>27</v>
      </c>
      <c r="C11" s="1" t="s">
        <v>16</v>
      </c>
      <c r="D11" s="1" t="s">
        <v>28</v>
      </c>
      <c r="E11" s="1" t="s">
        <v>20</v>
      </c>
      <c r="F11" s="2">
        <v>43574</v>
      </c>
      <c r="G11" s="1" t="s">
        <v>18</v>
      </c>
      <c r="H11" s="4">
        <v>0.02</v>
      </c>
      <c r="I11" s="3">
        <v>120000</v>
      </c>
    </row>
    <row r="12" spans="2:9" x14ac:dyDescent="0.4">
      <c r="B12" s="1" t="s">
        <v>29</v>
      </c>
      <c r="C12" s="1" t="s">
        <v>16</v>
      </c>
      <c r="D12" s="1" t="s">
        <v>21</v>
      </c>
      <c r="E12" s="1" t="s">
        <v>11</v>
      </c>
      <c r="F12" s="2">
        <v>43798</v>
      </c>
      <c r="G12" s="1" t="s">
        <v>14</v>
      </c>
      <c r="H12" s="4">
        <v>0.02</v>
      </c>
      <c r="I12" s="3">
        <v>250000</v>
      </c>
    </row>
    <row r="13" spans="2:9" x14ac:dyDescent="0.4">
      <c r="B13" s="1" t="s">
        <v>30</v>
      </c>
      <c r="C13" s="1" t="s">
        <v>24</v>
      </c>
      <c r="D13" s="1" t="s">
        <v>13</v>
      </c>
      <c r="E13" s="1" t="s">
        <v>11</v>
      </c>
      <c r="F13" s="2">
        <v>43834</v>
      </c>
      <c r="G13" s="1" t="s">
        <v>18</v>
      </c>
      <c r="H13" s="4">
        <v>2.1000000000000001E-2</v>
      </c>
      <c r="I13" s="3">
        <v>10000</v>
      </c>
    </row>
    <row r="14" spans="2:9" x14ac:dyDescent="0.4">
      <c r="B14" s="1" t="s">
        <v>38</v>
      </c>
      <c r="C14" s="1" t="s">
        <v>24</v>
      </c>
      <c r="D14" s="1" t="s">
        <v>21</v>
      </c>
      <c r="E14" s="1" t="s">
        <v>11</v>
      </c>
      <c r="F14" s="2">
        <v>44169</v>
      </c>
      <c r="G14" s="1" t="s">
        <v>14</v>
      </c>
      <c r="H14" s="4">
        <v>2.8000000000000001E-2</v>
      </c>
      <c r="I14" s="3">
        <v>120000</v>
      </c>
    </row>
    <row r="15" spans="2:9" x14ac:dyDescent="0.4">
      <c r="B15" s="1" t="s">
        <v>39</v>
      </c>
      <c r="C15" s="1" t="s">
        <v>12</v>
      </c>
      <c r="D15" s="1" t="s">
        <v>28</v>
      </c>
      <c r="E15" s="1" t="s">
        <v>20</v>
      </c>
      <c r="F15" s="2">
        <v>43887</v>
      </c>
      <c r="G15" s="1" t="s">
        <v>14</v>
      </c>
      <c r="H15" s="4">
        <v>2.8000000000000001E-2</v>
      </c>
      <c r="I15" s="3">
        <v>250000</v>
      </c>
    </row>
    <row r="16" spans="2:9" x14ac:dyDescent="0.4">
      <c r="B16" s="1" t="s">
        <v>40</v>
      </c>
      <c r="C16" s="1" t="s">
        <v>24</v>
      </c>
      <c r="D16" s="1" t="s">
        <v>21</v>
      </c>
      <c r="E16" s="1" t="s">
        <v>20</v>
      </c>
      <c r="F16" s="2">
        <v>44066</v>
      </c>
      <c r="G16" s="1" t="s">
        <v>14</v>
      </c>
      <c r="H16" s="4">
        <v>2.8000000000000001E-2</v>
      </c>
      <c r="I16" s="3">
        <v>210000</v>
      </c>
    </row>
    <row r="17" spans="2:9" x14ac:dyDescent="0.4">
      <c r="B17" s="1" t="s">
        <v>41</v>
      </c>
      <c r="C17" s="1" t="s">
        <v>16</v>
      </c>
      <c r="D17" s="1" t="s">
        <v>13</v>
      </c>
      <c r="E17" s="1" t="s">
        <v>11</v>
      </c>
      <c r="F17" s="2">
        <v>43808</v>
      </c>
      <c r="G17" s="1" t="s">
        <v>18</v>
      </c>
      <c r="H17" s="4">
        <v>0.02</v>
      </c>
      <c r="I17" s="3">
        <v>70000</v>
      </c>
    </row>
    <row r="18" spans="2:9" x14ac:dyDescent="0.4">
      <c r="B18" s="1" t="s">
        <v>42</v>
      </c>
      <c r="C18" s="1" t="s">
        <v>24</v>
      </c>
      <c r="D18" s="1" t="s">
        <v>21</v>
      </c>
      <c r="E18" s="1" t="s">
        <v>11</v>
      </c>
      <c r="F18" s="2">
        <v>43145</v>
      </c>
      <c r="G18" s="1" t="s">
        <v>14</v>
      </c>
      <c r="H18" s="4">
        <v>2.3E-2</v>
      </c>
      <c r="I18" s="3">
        <v>70000</v>
      </c>
    </row>
    <row r="19" spans="2:9" x14ac:dyDescent="0.4">
      <c r="B19" s="1" t="s">
        <v>43</v>
      </c>
      <c r="C19" s="1" t="s">
        <v>24</v>
      </c>
      <c r="D19" s="1" t="s">
        <v>21</v>
      </c>
      <c r="E19" s="1" t="s">
        <v>11</v>
      </c>
      <c r="F19" s="2">
        <v>44065</v>
      </c>
      <c r="G19" s="1" t="s">
        <v>18</v>
      </c>
      <c r="H19" s="4">
        <v>3.3000000000000002E-2</v>
      </c>
      <c r="I19" s="3">
        <v>50000</v>
      </c>
    </row>
    <row r="20" spans="2:9" x14ac:dyDescent="0.4">
      <c r="B20" s="1" t="s">
        <v>45</v>
      </c>
      <c r="C20" s="1" t="s">
        <v>16</v>
      </c>
      <c r="D20" s="1" t="s">
        <v>17</v>
      </c>
      <c r="E20" s="1" t="s">
        <v>11</v>
      </c>
      <c r="F20" s="2">
        <v>43365</v>
      </c>
      <c r="G20" s="1" t="s">
        <v>18</v>
      </c>
      <c r="H20" s="4">
        <v>0.02</v>
      </c>
      <c r="I20" s="3">
        <v>150000</v>
      </c>
    </row>
    <row r="21" spans="2:9" x14ac:dyDescent="0.4">
      <c r="B21" s="1" t="s">
        <v>46</v>
      </c>
      <c r="C21" s="1" t="s">
        <v>12</v>
      </c>
      <c r="D21" s="1" t="s">
        <v>17</v>
      </c>
      <c r="E21" s="1" t="s">
        <v>11</v>
      </c>
      <c r="F21" s="2">
        <v>43751</v>
      </c>
      <c r="G21" s="1" t="s">
        <v>14</v>
      </c>
      <c r="H21" s="4">
        <v>0.03</v>
      </c>
      <c r="I21" s="3">
        <v>270000</v>
      </c>
    </row>
    <row r="22" spans="2:9" x14ac:dyDescent="0.4">
      <c r="B22" s="1" t="s">
        <v>47</v>
      </c>
      <c r="C22" s="1" t="s">
        <v>16</v>
      </c>
      <c r="D22" s="1" t="s">
        <v>13</v>
      </c>
      <c r="E22" s="1" t="s">
        <v>11</v>
      </c>
      <c r="F22" s="2">
        <v>44060</v>
      </c>
      <c r="G22" s="1" t="s">
        <v>14</v>
      </c>
      <c r="H22" s="4">
        <v>2.1999999999999999E-2</v>
      </c>
      <c r="I22" s="3">
        <v>120000</v>
      </c>
    </row>
    <row r="23" spans="2:9" x14ac:dyDescent="0.4">
      <c r="B23" s="1" t="s">
        <v>48</v>
      </c>
      <c r="C23" s="1" t="s">
        <v>12</v>
      </c>
      <c r="D23" s="1" t="s">
        <v>28</v>
      </c>
      <c r="E23" s="1" t="s">
        <v>11</v>
      </c>
      <c r="F23" s="2">
        <v>43350</v>
      </c>
      <c r="G23" s="1" t="s">
        <v>14</v>
      </c>
      <c r="H23" s="4">
        <v>3.5999999999999997E-2</v>
      </c>
      <c r="I23" s="3">
        <v>150000</v>
      </c>
    </row>
    <row r="24" spans="2:9" x14ac:dyDescent="0.4">
      <c r="B24" s="1" t="s">
        <v>49</v>
      </c>
      <c r="C24" s="1" t="s">
        <v>24</v>
      </c>
      <c r="D24" s="1" t="s">
        <v>17</v>
      </c>
      <c r="E24" s="1" t="s">
        <v>11</v>
      </c>
      <c r="F24" s="2">
        <v>43209</v>
      </c>
      <c r="G24" s="1" t="s">
        <v>18</v>
      </c>
      <c r="H24" s="4">
        <v>2.3E-2</v>
      </c>
      <c r="I24" s="3">
        <v>120000</v>
      </c>
    </row>
    <row r="25" spans="2:9" x14ac:dyDescent="0.4">
      <c r="B25" s="1" t="s">
        <v>50</v>
      </c>
      <c r="C25" s="1" t="s">
        <v>24</v>
      </c>
      <c r="D25" s="1" t="s">
        <v>13</v>
      </c>
      <c r="E25" s="1" t="s">
        <v>20</v>
      </c>
      <c r="F25" s="2">
        <v>44042</v>
      </c>
      <c r="G25" s="1" t="s">
        <v>14</v>
      </c>
      <c r="H25" s="4">
        <v>2.1000000000000001E-2</v>
      </c>
      <c r="I25" s="3">
        <v>80000</v>
      </c>
    </row>
    <row r="26" spans="2:9" x14ac:dyDescent="0.4">
      <c r="B26" s="1" t="s">
        <v>51</v>
      </c>
      <c r="C26" s="1" t="s">
        <v>12</v>
      </c>
      <c r="D26" s="1" t="s">
        <v>13</v>
      </c>
      <c r="E26" s="1" t="s">
        <v>11</v>
      </c>
      <c r="F26" s="2">
        <v>44164</v>
      </c>
      <c r="G26" s="1" t="s">
        <v>14</v>
      </c>
      <c r="H26" s="4">
        <v>2.8000000000000001E-2</v>
      </c>
      <c r="I26" s="3">
        <v>150000</v>
      </c>
    </row>
    <row r="27" spans="2:9" x14ac:dyDescent="0.4">
      <c r="B27" s="1" t="s">
        <v>52</v>
      </c>
      <c r="C27" s="1" t="s">
        <v>16</v>
      </c>
      <c r="D27" s="1" t="s">
        <v>21</v>
      </c>
      <c r="E27" s="1" t="s">
        <v>20</v>
      </c>
      <c r="F27" s="2">
        <v>43443</v>
      </c>
      <c r="G27" s="1" t="s">
        <v>14</v>
      </c>
      <c r="H27" s="4">
        <v>2.5000000000000001E-2</v>
      </c>
      <c r="I27" s="3">
        <v>250000</v>
      </c>
    </row>
    <row r="28" spans="2:9" x14ac:dyDescent="0.4">
      <c r="B28" s="1" t="s">
        <v>53</v>
      </c>
      <c r="C28" s="1" t="s">
        <v>12</v>
      </c>
      <c r="D28" s="1" t="s">
        <v>13</v>
      </c>
      <c r="E28" s="1" t="s">
        <v>11</v>
      </c>
      <c r="F28" s="2">
        <v>43635</v>
      </c>
      <c r="G28" s="1" t="s">
        <v>14</v>
      </c>
      <c r="H28" s="4">
        <v>2.9000000000000001E-2</v>
      </c>
      <c r="I28" s="3">
        <v>150000</v>
      </c>
    </row>
    <row r="29" spans="2:9" x14ac:dyDescent="0.4">
      <c r="B29" s="1" t="s">
        <v>54</v>
      </c>
      <c r="C29" s="1" t="s">
        <v>24</v>
      </c>
      <c r="D29" s="1" t="s">
        <v>28</v>
      </c>
      <c r="E29" s="1" t="s">
        <v>11</v>
      </c>
      <c r="F29" s="2">
        <v>44124</v>
      </c>
      <c r="G29" s="1" t="s">
        <v>14</v>
      </c>
      <c r="H29" s="4">
        <v>2.8000000000000001E-2</v>
      </c>
      <c r="I29" s="3">
        <v>50000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가입자검색">
          <controlPr defaultSize="0" autoLine="0" r:id="rId4">
            <anchor moveWithCells="1">
              <from>
                <xdr:col>7</xdr:col>
                <xdr:colOff>144780</xdr:colOff>
                <xdr:row>0</xdr:row>
                <xdr:rowOff>76200</xdr:rowOff>
              </from>
              <to>
                <xdr:col>8</xdr:col>
                <xdr:colOff>746760</xdr:colOff>
                <xdr:row>1</xdr:row>
                <xdr:rowOff>144780</xdr:rowOff>
              </to>
            </anchor>
          </controlPr>
        </control>
      </mc:Choice>
      <mc:Fallback>
        <control shapeId="8193" r:id="rId3" name="cmd가입자검색"/>
      </mc:Fallback>
    </mc:AlternateContent>
  </control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E Y E A A B Q S w M E F A A C A A g A q Y K J W 3 L p i 4 S m A A A A 9 w A A A B I A H A B D b 2 5 m a W c v U G F j a 2 F n Z S 5 4 b W w g o h g A K K A U A A A A A A A A A A A A A A A A A A A A A A A A A A A A h Y 8 9 D o I w A I W v Q r r T l p L 4 Q 0 o Z H J X E a G J c m 1 K h A V p D i + V u D h 7 J K 4 h R 1 M 3 x f e 8 b 3 r t f b z Q b 2 i a 4 y M 4 q o 1 M Q Q Q w C q Y U p l C 5 T 0 L t T u A A Z o 1 s u a l 7 K Y J S 1 T Q Z b p K B y 7 p w g 5 L 2 H P o a m K x H B O E L H f L M X l W w 5 + M j q v x w q b R 3 X Q g J G D 6 8 x j M D l D M Z 4 T g j E F E 2 U 5 k p / D T I O f r Y / k K 7 6 x v W d Z L U J 1 z u K p k j R + w R 7 A F B L A w Q U A A I A C A C p g o l b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q Y K J W 9 9 + V 4 4 + A Q A A w w E A A B M A H A B G b 3 J t d W x h c y 9 T Z W N 0 a W 9 u M S 5 t I K I Y A C i g F A A A A A A A A A A A A A A A A A A A A A A A A A A A A H W P M U v D Q B i G 9 0 D + w 3 E u L Y S A q y W D p A g u I l a n J s g l / b D B J i m 5 a 5 d S K J J C Q Y c O B i u N J U 5 S p x S L Z P E P p d f / 4 K V x E K w 3 3 N 3 3 f e + 9 7 3 M U b O b 4 H m q U 5 2 F N l m S J t k k A L Z S n I 7 4 Y 8 8 V 0 8 x H y Z M Q / I 6 S h D j B Z Q m L x u e h n o n N s 2 0 C p W i e M W I R C 5 c T p g K r 7 H g O P 0 Q r W j 4 w r C g E 1 e m I 3 6 k B v m d 8 1 S r / t L N w + L 1 V i 2 y 0 L V x X U 1 A M g D M 5 I 3 7 k h B c 9 5 4 H c h Y A 5 Q j Q U 9 M K t K G X 6 9 l 6 1 E G j Q b d h t c o m G s n D J w N f x X j M 1 h s w A 2 f / w O M E / i f J V u p j H i T 2 v E J z M s D C + J J f 5 y A a 7 f B 9 3 v 9 F y P V v Z E K 4 N f E e 9 j r C D M w 5 U Y F 7 d c q K K v P E v z d F d v 7 p a F 8 j 7 m y X R X v z 0 U w 2 z C o 9 f d y / V L K c n T m M 8 f 8 b A q S 4 7 3 P 2 b t G 1 B L A Q I t A B Q A A g A I A K m C i V t y 6 Y u E p g A A A P c A A A A S A A A A A A A A A A A A A A A A A A A A A A B D b 2 5 m a W c v U G F j a 2 F n Z S 5 4 b W x Q S w E C L Q A U A A I A C A C p g o l b D 8 r p q 6 Q A A A D p A A A A E w A A A A A A A A A A A A A A A A D y A A A A W 0 N v b n R l b n R f V H l w Z X N d L n h t b F B L A Q I t A B Q A A g A I A K m C i V v f f l e O P g E A A M M B A A A T A A A A A A A A A A A A A A A A A O M B A A B G b 3 J t d W x h c y 9 T Z W N 0 a W 9 u M S 5 t U E s F B g A A A A A D A A M A w g A A A G 4 D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l o P A A A A A A A A O A 8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y V F Q S V C M C U 4 M C V F Q y U 5 R S U 4 N S V F Q y U 5 R S U 5 M C V F Q i V C M y U 4 N C V F Q y V B M C U 4 M C V F Q y V C N i U 5 N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Q a X Z v d F R h Y m x l I i A v P j x F b n R y e S B U e X B l P S J G a W x s V G 9 E Y X R h T W 9 k Z W x F b m F i b G V k I i B W Y W x 1 Z T 0 i b D E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P t g 5 D s g 4 k i I C 8 + P E V u d H J 5 I F R 5 c G U 9 I l J l Y 2 9 2 Z X J 5 V G F y Z 2 V 0 U 2 h l Z X Q i I F Z h b H V l P S J z 6 7 a E 7 I S d 7 J 6 R 7 J e F L T E i I C 8 + P E V u d H J 5 I F R 5 c G U 9 I l J l Y 2 9 2 Z X J 5 V G F y Z 2 V 0 Q 2 9 s d W 1 u I i B W Y W x 1 Z T 0 i b D I i I C 8 + P E V u d H J 5 I F R 5 c G U 9 I l J l Y 2 9 2 Z X J 5 V G F y Z 2 V 0 U m 9 3 I i B W Y W x 1 Z T 0 i b D Q i I C 8 + P E V u d H J 5 I F R 5 c G U 9 I l B p d m 9 0 T 2 J q Z W N 0 T m F t Z S I g V m F s d W U 9 I n P r t o T s h J 3 s n p H s l 4 U t M S H t l L z r s p c g 7 Y W M 7 J 2 0 6 7 i U M S I g L z 4 8 R W 5 0 c n k g V H l w Z T 0 i R m l s b G V k Q 2 9 t c G x l d G V S Z X N 1 b H R U b 1 d v c m t z a G V l d C I g V m F s d W U 9 I m w w I i A v P j x F b n R y e S B U e X B l P S J B Z G R l Z F R v R G F 0 Y U 1 v Z G V s I i B W Y W x 1 Z T 0 i b D E i I C 8 + P E V u d H J 5 I F R 5 c G U 9 I k Z p b G x D b 3 V u d C I g V m F s d W U 9 I m w z M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x M i 0 w O V Q w N z o y M T o x O C 4 3 N T c 5 M z A 0 W i I g L z 4 8 R W 5 0 c n k g V H l w Z T 0 i R m l s b E N v b H V t b l R 5 c G V z I i B W Y W x 1 Z T 0 i c 0 J 3 W U d C U V U 9 I i A v P j x F b n R y e S B U e X B l P S J G a W x s Q 2 9 s d W 1 u T m F t Z X M i I F Z h b H V l P S J z W y Z x d W 9 0 O + q w g O y e h e y L n O q w h C Z x d W 9 0 O y w m c X V v d D v s g 4 H t k o j s o o X r p Z g m c X V v d D s s J n F 1 b 3 Q 7 7 K e A 7 K C Q 6 6 q F J n F 1 b 3 Q 7 L C Z x d W 9 0 O + y b l O u 2 i O y e h e y V o S Z x d W 9 0 O y w m c X V v d D v s l 7 D s n b T s n K g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X J 2 Z X I u R G F 0 Y W J h c 2 V c X C 8 y L 0 Z p b G U v Y z p c X F x c d X N l c n N c X F x c d X N l c l x c X F x k Z X N r d G 9 w X F x c X O y g g O y 2 l e 2 Y h O 2 Z q S 5 h Y 2 N k Y i 8 v 6 r C A 7 J 6 F 7 J 6 Q 6 7 O E 7 K C A 7 L a V L n v q s I D s n o X s i 5 z q s I Q s M n 0 m c X V v d D s s J n F 1 b 3 Q 7 U 2 V y d m V y L k R h d G F i Y X N l X F w v M i 9 G a W x l L 2 M 6 X F x c X H V z Z X J z X F x c X H V z Z X J c X F x c Z G V z a 3 R v c F x c X F z s o I D s t p X t m I T t m a k u Y W N j Z G I v L + q w g O y e h e y e k O u z h O y g g O y 2 l S 5 7 7 I O B 7 Z K I 7 K K F 6 6 W Y L D N 9 J n F 1 b 3 Q 7 L C Z x d W 9 0 O 1 N l c n Z l c i 5 E Y X R h Y m F z Z V x c L z I v R m l s Z S 9 j O l x c X F x 1 c 2 V y c 1 x c X F x 1 c 2 V y X F x c X G R l c 2 t 0 b 3 B c X F x c 7 K C A 7 L a V 7 Z i E 7 Z m p L m F j Y 2 R i L y / q s I D s n o X s n p D r s 4 T s o I D s t p U u e + y n g O y g k O u q h S w 0 f S Z x d W 9 0 O y w m c X V v d D t T Z X J 2 Z X I u R G F 0 Y W J h c 2 V c X C 8 y L 0 Z p b G U v Y z p c X F x c d X N l c n N c X F x c d X N l c l x c X F x k Z X N r d G 9 w X F x c X O y g g O y 2 l e 2 Y h O 2 Z q S 5 h Y 2 N k Y i 8 v 6 r C A 7 J 6 F 7 J 6 Q 6 7 O E 7 K C A 7 L a V L n v s m 5 T r t o j s n o X s l a E s N X 0 m c X V v d D s s J n F 1 b 3 Q 7 U 2 V y d m V y L k R h d G F i Y X N l X F w v M i 9 G a W x l L 2 M 6 X F x c X H V z Z X J z X F x c X H V z Z X J c X F x c Z G V z a 3 R v c F x c X F z s o I D s t p X t m I T t m a k u Y W N j Z G I v L + q w g O y e h e y e k O u z h O y g g O y 2 l S 5 7 7 J e w 7 J 2 0 7 J y o L D h 9 J n F 1 b 3 Q 7 X S w m c X V v d D t D b 2 x 1 b W 5 D b 3 V u d C Z x d W 9 0 O z o 1 L C Z x d W 9 0 O 0 t l e U N v b H V t b k 5 h b W V z J n F 1 b 3 Q 7 O l t d L C Z x d W 9 0 O 0 N v b H V t b k l k Z W 5 0 a X R p Z X M m c X V v d D s 6 W y Z x d W 9 0 O 1 N l c n Z l c i 5 E Y X R h Y m F z Z V x c L z I v R m l s Z S 9 j O l x c X F x 1 c 2 V y c 1 x c X F x 1 c 2 V y X F x c X G R l c 2 t 0 b 3 B c X F x c 7 K C A 7 L a V 7 Z i E 7 Z m p L m F j Y 2 R i L y / q s I D s n o X s n p D r s 4 T s o I D s t p U u e + q w g O y e h e y L n O q w h C w y f S Z x d W 9 0 O y w m c X V v d D t T Z X J 2 Z X I u R G F 0 Y W J h c 2 V c X C 8 y L 0 Z p b G U v Y z p c X F x c d X N l c n N c X F x c d X N l c l x c X F x k Z X N r d G 9 w X F x c X O y g g O y 2 l e 2 Y h O 2 Z q S 5 h Y 2 N k Y i 8 v 6 r C A 7 J 6 F 7 J 6 Q 6 7 O E 7 K C A 7 L a V L n v s g 4 H t k o j s o o X r p Z g s M 3 0 m c X V v d D s s J n F 1 b 3 Q 7 U 2 V y d m V y L k R h d G F i Y X N l X F w v M i 9 G a W x l L 2 M 6 X F x c X H V z Z X J z X F x c X H V z Z X J c X F x c Z G V z a 3 R v c F x c X F z s o I D s t p X t m I T t m a k u Y W N j Z G I v L + q w g O y e h e y e k O u z h O y g g O y 2 l S 5 7 7 K e A 7 K C Q 6 6 q F L D R 9 J n F 1 b 3 Q 7 L C Z x d W 9 0 O 1 N l c n Z l c i 5 E Y X R h Y m F z Z V x c L z I v R m l s Z S 9 j O l x c X F x 1 c 2 V y c 1 x c X F x 1 c 2 V y X F x c X G R l c 2 t 0 b 3 B c X F x c 7 K C A 7 L a V 7 Z i E 7 Z m p L m F j Y 2 R i L y / q s I D s n o X s n p D r s 4 T s o I D s t p U u e + y b l O u 2 i O y e h e y V o S w 1 f S Z x d W 9 0 O y w m c X V v d D t T Z X J 2 Z X I u R G F 0 Y W J h c 2 V c X C 8 y L 0 Z p b G U v Y z p c X F x c d X N l c n N c X F x c d X N l c l x c X F x k Z X N r d G 9 w X F x c X O y g g O y 2 l e 2 Y h O 2 Z q S 5 h Y 2 N k Y i 8 v 6 r C A 7 J 6 F 7 J 6 Q 6 7 O E 7 K C A 7 L a V L n v s l 7 D s n b T s n K g s O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y V F Q S V C M C U 4 M C V F Q y U 5 R S U 4 N S V F Q y U 5 R S U 5 M C V F Q i V C M y U 4 N C V F Q y V B M C U 4 M C V F Q y V C N i U 5 N S 8 l R U M l O U I l O T A l R U I l Q j M l Q j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U E l Q j A l O D A l R U M l O U U l O D U l R U M l O U U l O T A l R U I l Q j M l O D Q l R U M l Q T A l O D A l R U M l Q j Y l O T U v X y V F Q S V C M C U 4 M C V F Q y U 5 R S U 4 N S V F Q y U 5 R S U 5 M C V F Q i V C M y U 4 N C V F Q y V B M C U 4 M C V F Q y V C N i U 5 N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Q S V C M C U 4 M C V F Q y U 5 R S U 4 N S V F Q y U 5 R S U 5 M C V F Q i V C M y U 4 N C V F Q y V B M C U 4 M C V F Q y V C N i U 5 N S 8 l R U M l Q T A l O U M l R U E l Q j E l Q j A l R U I l O T A l O U M l M j A l R U M l O T c l Q j Q l M j A l R U M l O D g l O T g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p c Q j z L b T g U G X 4 f 2 2 n 0 H N X A A A A A A C A A A A A A A Q Z g A A A A E A A C A A A A A S O o 8 c H y V l E 1 5 t K D O p v S 9 4 h o K m f L N E X C C F A S K X b 0 A 8 X Q A A A A A O g A A A A A I A A C A A A A D V / z 7 c / V A H O 0 f 6 Q Q k F / Q x 4 h T s H k u E l X h O + b Z L P + l 4 p f 1 A A A A D I Y d Z Y a V x C 2 t f 5 l N 9 6 C z L d q U Y J / V K z M V 3 R E i 0 x X H a Y 1 x 0 Z U h Y 2 / Z w n d X i 0 c v O A o H d Q N E d U t g z 2 y z R 0 l 5 y 3 x Z M E 4 k j o O F q D X o N 0 5 L X c D V + + L U A A A A C o A Z S V Q F W Z 4 O T R A q p u i / z o 6 U 2 I 4 T L D w A 1 t S r I d I L n 0 d U C 2 q C a P j R A 6 J + J X 9 3 S p j d Q 4 c i b X e O R n N J g b C 9 C + K i e z < / D a t a M a s h u p > 
</file>

<file path=customXml/itemProps1.xml><?xml version="1.0" encoding="utf-8"?>
<ds:datastoreItem xmlns:ds="http://schemas.openxmlformats.org/officeDocument/2006/customXml" ds:itemID="{6A4EC9A6-0141-4BA4-810F-87431ACBB2A1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user</cp:lastModifiedBy>
  <dcterms:created xsi:type="dcterms:W3CDTF">2023-08-09T00:13:15Z</dcterms:created>
  <dcterms:modified xsi:type="dcterms:W3CDTF">2025-12-09T08:09:04Z</dcterms:modified>
</cp:coreProperties>
</file>