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주정훈\Desktop\"/>
    </mc:Choice>
  </mc:AlternateContent>
  <xr:revisionPtr revIDLastSave="0" documentId="8_{F39674D0-2B90-43C3-B2D7-E7343F679EC0}" xr6:coauthVersionLast="47" xr6:coauthVersionMax="47" xr10:uidLastSave="{00000000-0000-0000-0000-000000000000}"/>
  <bookViews>
    <workbookView xWindow="-110" yWindow="-110" windowWidth="19420" windowHeight="10420" activeTab="2" xr2:uid="{78B7E4AE-2A5D-4DB6-896F-418A61B527FB}"/>
  </bookViews>
  <sheets>
    <sheet name="합격포인트_01_유형1~3" sheetId="1" r:id="rId1"/>
    <sheet name="01_유형4~8" sheetId="2" r:id="rId2"/>
    <sheet name="01_체크체크_①~⑧" sheetId="3" r:id="rId3"/>
    <sheet name="02_유형1~2" sheetId="4" r:id="rId4"/>
    <sheet name="02_체크체크_①~②" sheetId="5" r:id="rId5"/>
    <sheet name="대표기출문제_기출1~3" sheetId="6" r:id="rId6"/>
    <sheet name="기출4~5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3" l="1"/>
  <c r="K4" i="3"/>
  <c r="K5" i="3"/>
  <c r="K6" i="3"/>
  <c r="K7" i="3"/>
  <c r="K8" i="3"/>
  <c r="K9" i="3"/>
  <c r="J4" i="3"/>
  <c r="J5" i="3"/>
  <c r="J6" i="3"/>
  <c r="J7" i="3"/>
  <c r="J8" i="3"/>
  <c r="J9" i="3"/>
  <c r="J3" i="3"/>
  <c r="I4" i="3"/>
  <c r="I5" i="3"/>
  <c r="I6" i="3"/>
  <c r="I7" i="3"/>
  <c r="I8" i="3"/>
  <c r="I9" i="3"/>
  <c r="I3" i="3"/>
  <c r="H4" i="3"/>
  <c r="H5" i="3"/>
  <c r="H6" i="3"/>
  <c r="H7" i="3"/>
  <c r="H8" i="3"/>
  <c r="H9" i="3"/>
  <c r="H3" i="3"/>
  <c r="E4" i="3"/>
  <c r="E5" i="3"/>
  <c r="E6" i="3"/>
  <c r="E7" i="3"/>
  <c r="E8" i="3"/>
  <c r="E9" i="3"/>
  <c r="E3" i="3"/>
  <c r="C4" i="3"/>
  <c r="C5" i="3"/>
  <c r="C6" i="3"/>
  <c r="C7" i="3"/>
  <c r="C8" i="3"/>
  <c r="C9" i="3"/>
  <c r="C3" i="3"/>
  <c r="D12" i="2" a="1"/>
  <c r="D12" i="2" s="1"/>
  <c r="C12" i="2" a="1"/>
  <c r="C13" i="2" s="1"/>
  <c r="H3" i="2"/>
  <c r="H4" i="2"/>
  <c r="H5" i="2"/>
  <c r="H6" i="2"/>
  <c r="H7" i="2"/>
  <c r="H8" i="2"/>
  <c r="H9" i="2"/>
  <c r="G4" i="2"/>
  <c r="G5" i="2"/>
  <c r="G6" i="2"/>
  <c r="G7" i="2"/>
  <c r="G8" i="2"/>
  <c r="G9" i="2"/>
  <c r="G3" i="2"/>
  <c r="F4" i="2"/>
  <c r="F5" i="2"/>
  <c r="F6" i="2"/>
  <c r="F7" i="2"/>
  <c r="F8" i="2"/>
  <c r="F9" i="2"/>
  <c r="F3" i="2"/>
  <c r="G4" i="1"/>
  <c r="G5" i="1"/>
  <c r="G6" i="1"/>
  <c r="G7" i="1"/>
  <c r="G8" i="1"/>
  <c r="G9" i="1"/>
  <c r="G10" i="1"/>
  <c r="G3" i="1"/>
  <c r="F3" i="1"/>
  <c r="F4" i="1"/>
  <c r="F5" i="1"/>
  <c r="F6" i="1"/>
  <c r="F7" i="1"/>
  <c r="F8" i="1"/>
  <c r="F9" i="1"/>
  <c r="F10" i="1"/>
  <c r="E4" i="1"/>
  <c r="E5" i="1"/>
  <c r="E6" i="1"/>
  <c r="E7" i="1"/>
  <c r="E8" i="1"/>
  <c r="E9" i="1"/>
  <c r="E10" i="1"/>
  <c r="E3" i="1"/>
  <c r="D14" i="2" l="1"/>
  <c r="D15" i="2"/>
  <c r="D13" i="2"/>
  <c r="C12" i="2"/>
  <c r="C15" i="2"/>
  <c r="C14" i="2"/>
  <c r="E3" i="6" l="1"/>
  <c r="E4" i="6"/>
  <c r="E5" i="6"/>
  <c r="E6" i="6"/>
  <c r="E7" i="6"/>
  <c r="E8" i="6"/>
  <c r="E9" i="6"/>
  <c r="E10" i="6"/>
</calcChain>
</file>

<file path=xl/sharedStrings.xml><?xml version="1.0" encoding="utf-8"?>
<sst xmlns="http://schemas.openxmlformats.org/spreadsheetml/2006/main" count="150" uniqueCount="124">
  <si>
    <t>[표1]</t>
    <phoneticPr fontId="2" type="noConversion"/>
  </si>
  <si>
    <t>[표1]</t>
  </si>
  <si>
    <t xml:space="preserve">기준일 : </t>
  </si>
  <si>
    <t>생년월일</t>
  </si>
  <si>
    <t>성별</t>
  </si>
  <si>
    <t>초과시간</t>
  </si>
  <si>
    <t>알바시작일</t>
  </si>
  <si>
    <t>초과수당</t>
  </si>
  <si>
    <t>알바일수</t>
  </si>
  <si>
    <t>주민번호</t>
  </si>
  <si>
    <t>남</t>
  </si>
  <si>
    <t>여</t>
  </si>
  <si>
    <t>학생코드</t>
    <phoneticPr fontId="2" type="noConversion"/>
  </si>
  <si>
    <t>학원등록일</t>
    <phoneticPr fontId="2" type="noConversion"/>
  </si>
  <si>
    <t>학년</t>
    <phoneticPr fontId="2" type="noConversion"/>
  </si>
  <si>
    <t>학원비</t>
    <phoneticPr fontId="2" type="noConversion"/>
  </si>
  <si>
    <t>보강시간</t>
    <phoneticPr fontId="2" type="noConversion"/>
  </si>
  <si>
    <t>할인율</t>
    <phoneticPr fontId="2" type="noConversion"/>
  </si>
  <si>
    <t>비고</t>
    <phoneticPr fontId="2" type="noConversion"/>
  </si>
  <si>
    <t>구분</t>
    <phoneticPr fontId="2" type="noConversion"/>
  </si>
  <si>
    <t>A001</t>
    <phoneticPr fontId="2" type="noConversion"/>
  </si>
  <si>
    <t>고1</t>
    <phoneticPr fontId="2" type="noConversion"/>
  </si>
  <si>
    <t>C006</t>
    <phoneticPr fontId="2" type="noConversion"/>
  </si>
  <si>
    <t>A003</t>
    <phoneticPr fontId="2" type="noConversion"/>
  </si>
  <si>
    <t>고3</t>
    <phoneticPr fontId="2" type="noConversion"/>
  </si>
  <si>
    <t>B005</t>
    <phoneticPr fontId="2" type="noConversion"/>
  </si>
  <si>
    <t>예비중</t>
    <phoneticPr fontId="2" type="noConversion"/>
  </si>
  <si>
    <t>C002</t>
    <phoneticPr fontId="2" type="noConversion"/>
  </si>
  <si>
    <t>고2</t>
    <phoneticPr fontId="2" type="noConversion"/>
  </si>
  <si>
    <t>[표2]</t>
    <phoneticPr fontId="2" type="noConversion"/>
  </si>
  <si>
    <t>회원코드</t>
  </si>
  <si>
    <t>가입일</t>
  </si>
  <si>
    <t>가입기간</t>
  </si>
  <si>
    <t>기부금</t>
  </si>
  <si>
    <t>봉사시간</t>
  </si>
  <si>
    <t>봉사점수</t>
  </si>
  <si>
    <t>봉사시간2</t>
  </si>
  <si>
    <t>등급</t>
  </si>
  <si>
    <t>구분</t>
  </si>
  <si>
    <t>[표3]</t>
  </si>
  <si>
    <t>이름</t>
  </si>
  <si>
    <t>학년</t>
  </si>
  <si>
    <t>필기</t>
  </si>
  <si>
    <t>실기</t>
  </si>
  <si>
    <t>면접</t>
  </si>
  <si>
    <t>그래프1</t>
  </si>
  <si>
    <t>그래프2</t>
  </si>
  <si>
    <t>홍가람</t>
  </si>
  <si>
    <t>이성훈</t>
  </si>
  <si>
    <t>구인하</t>
  </si>
  <si>
    <t>이숙민</t>
  </si>
  <si>
    <t>김형호</t>
  </si>
  <si>
    <t>양성진</t>
  </si>
  <si>
    <t>임호성</t>
  </si>
  <si>
    <t>김용화</t>
  </si>
  <si>
    <t>지점</t>
  </si>
  <si>
    <t>담당자</t>
  </si>
  <si>
    <t>냉장보관</t>
  </si>
  <si>
    <t>유통기한</t>
  </si>
  <si>
    <t>매장청결</t>
  </si>
  <si>
    <t>위생1</t>
  </si>
  <si>
    <t>위생2</t>
  </si>
  <si>
    <t>가로수길점</t>
  </si>
  <si>
    <t>문송윤</t>
  </si>
  <si>
    <t>압구정점</t>
  </si>
  <si>
    <t>정서영</t>
  </si>
  <si>
    <t>혜화점</t>
  </si>
  <si>
    <t>유채율</t>
  </si>
  <si>
    <t>신촌점</t>
  </si>
  <si>
    <t>송초한</t>
  </si>
  <si>
    <t>홍대점</t>
  </si>
  <si>
    <t>주주안</t>
  </si>
  <si>
    <t>해운대점</t>
  </si>
  <si>
    <t>조은진</t>
  </si>
  <si>
    <t>동성로점</t>
  </si>
  <si>
    <t>정경호</t>
  </si>
  <si>
    <t>제주점</t>
  </si>
  <si>
    <t>고영하</t>
  </si>
  <si>
    <t>성명</t>
  </si>
  <si>
    <t>상품코드</t>
  </si>
  <si>
    <t>수량</t>
  </si>
  <si>
    <t>단가</t>
  </si>
  <si>
    <t>판매금액</t>
  </si>
  <si>
    <t>총판매시간</t>
  </si>
  <si>
    <t>비고</t>
  </si>
  <si>
    <t>분류</t>
  </si>
  <si>
    <t>김새롬</t>
  </si>
  <si>
    <t>4D055</t>
  </si>
  <si>
    <t>권충수</t>
  </si>
  <si>
    <t>3A835</t>
  </si>
  <si>
    <t>임원이</t>
  </si>
  <si>
    <t>5A430</t>
  </si>
  <si>
    <t>이구름</t>
  </si>
  <si>
    <t>4C317</t>
  </si>
  <si>
    <t>김중건</t>
  </si>
  <si>
    <t>5A794</t>
  </si>
  <si>
    <t>배사공</t>
  </si>
  <si>
    <t>3B666</t>
  </si>
  <si>
    <t>김진상</t>
  </si>
  <si>
    <t>4B383</t>
  </si>
  <si>
    <t>고진웅</t>
  </si>
  <si>
    <t>5C766</t>
  </si>
  <si>
    <t>[표2]</t>
  </si>
  <si>
    <t>개수</t>
  </si>
  <si>
    <t>김한응</t>
  </si>
  <si>
    <t>김태정</t>
  </si>
  <si>
    <t>황선철</t>
  </si>
  <si>
    <t>이만수</t>
  </si>
  <si>
    <t>이봉삼</t>
  </si>
  <si>
    <t>이원섭</t>
  </si>
  <si>
    <t>김주희</t>
  </si>
  <si>
    <t>김환식</t>
  </si>
  <si>
    <t>기준일</t>
  </si>
  <si>
    <t>판매시작일</t>
  </si>
  <si>
    <t>1월</t>
  </si>
  <si>
    <t>2월</t>
  </si>
  <si>
    <t>3월</t>
  </si>
  <si>
    <t>판매일수</t>
  </si>
  <si>
    <t>그래프</t>
  </si>
  <si>
    <t>개수1</t>
    <phoneticPr fontId="2" type="noConversion"/>
  </si>
  <si>
    <t>개수2</t>
    <phoneticPr fontId="2" type="noConversion"/>
  </si>
  <si>
    <t>봉사시간</t>
    <phoneticPr fontId="2" type="noConversion"/>
  </si>
  <si>
    <t>인원1</t>
    <phoneticPr fontId="2" type="noConversion"/>
  </si>
  <si>
    <t>인원2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</si>
</sst>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\~"/>
    <numFmt numFmtId="177" formatCode="General\~"/>
    <numFmt numFmtId="178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/>
    <xf numFmtId="14" fontId="0" fillId="0" borderId="0" xfId="0" applyNumberFormat="1">
      <alignment vertical="center"/>
    </xf>
    <xf numFmtId="0" fontId="5" fillId="0" borderId="1" xfId="3" applyFont="1" applyBorder="1" applyAlignment="1">
      <alignment horizontal="center"/>
    </xf>
    <xf numFmtId="0" fontId="5" fillId="2" borderId="1" xfId="3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78" fontId="0" fillId="0" borderId="1" xfId="1" applyNumberFormat="1" applyFont="1" applyBorder="1">
      <alignment vertical="center"/>
    </xf>
    <xf numFmtId="0" fontId="0" fillId="0" borderId="0" xfId="0" applyAlignment="1"/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계산작업" xfId="3" xr:uid="{02397B05-042E-42C7-A4C7-348BB295EC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B1E-B33A-496B-853B-2CEB2FEE4B7C}">
  <dimension ref="A1:G10"/>
  <sheetViews>
    <sheetView workbookViewId="0">
      <selection activeCell="G3" sqref="G3:G10"/>
    </sheetView>
  </sheetViews>
  <sheetFormatPr defaultRowHeight="17" x14ac:dyDescent="0.45"/>
  <cols>
    <col min="1" max="1" width="11.08203125" bestFit="1" customWidth="1"/>
    <col min="2" max="2" width="6" customWidth="1"/>
    <col min="3" max="3" width="9" bestFit="1" customWidth="1"/>
    <col min="4" max="4" width="11.08203125" bestFit="1" customWidth="1"/>
    <col min="5" max="6" width="9" bestFit="1" customWidth="1"/>
    <col min="7" max="7" width="15.83203125" bestFit="1" customWidth="1"/>
  </cols>
  <sheetData>
    <row r="1" spans="1:7" x14ac:dyDescent="0.45">
      <c r="A1" t="s">
        <v>1</v>
      </c>
      <c r="C1" s="1"/>
      <c r="D1" s="1"/>
      <c r="F1" s="1" t="s">
        <v>2</v>
      </c>
      <c r="G1" s="2">
        <v>44306</v>
      </c>
    </row>
    <row r="2" spans="1:7" x14ac:dyDescent="0.45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4" t="s">
        <v>8</v>
      </c>
      <c r="G2" s="4" t="s">
        <v>9</v>
      </c>
    </row>
    <row r="3" spans="1:7" x14ac:dyDescent="0.45">
      <c r="A3" s="5">
        <v>36985</v>
      </c>
      <c r="B3" s="6" t="s">
        <v>10</v>
      </c>
      <c r="C3" s="3">
        <v>3</v>
      </c>
      <c r="D3" s="5">
        <v>44274</v>
      </c>
      <c r="E3" s="7">
        <f>IF(ISNUMBER(C3),ROUND(9500*C3,-3),0)</f>
        <v>29000</v>
      </c>
      <c r="F3" s="8" t="str">
        <f>IF(NETWORKDAYS(D3,$G$1)&lt;=0,"",TEXT(NETWORKDAYS(D3,$G$1),"00일"))</f>
        <v>23일</v>
      </c>
      <c r="G3" s="6" t="str">
        <f>TEXT(A3,"yymmdd-")&amp;IF(B3 = "남",IF(YEAR(A3)&gt;=2000,3,1),IF(YEAR(A3)&gt;=2000,4,2))&amp;"******"</f>
        <v>010404-3******</v>
      </c>
    </row>
    <row r="4" spans="1:7" x14ac:dyDescent="0.45">
      <c r="A4" s="5">
        <v>36680</v>
      </c>
      <c r="B4" s="6" t="s">
        <v>10</v>
      </c>
      <c r="C4" s="3"/>
      <c r="D4" s="5">
        <v>44288</v>
      </c>
      <c r="E4" s="7">
        <f t="shared" ref="E4:E10" si="0">IF(ISNUMBER(C4),ROUND(9500*C4,-3),0)</f>
        <v>0</v>
      </c>
      <c r="F4" s="8" t="str">
        <f t="shared" ref="F4:F10" si="1">IF(NETWORKDAYS(D4,$G$1)&lt;=0,"",TEXT(NETWORKDAYS(D4,$G$1),"00일"))</f>
        <v>13일</v>
      </c>
      <c r="G4" s="6" t="str">
        <f t="shared" ref="G4:G10" si="2">TEXT(A4,"yymmdd-")&amp;IF(B4 = "남",IF(YEAR(A4)&gt;=2000,3,1),IF(YEAR(A4)&gt;=2000,4,2))&amp;"******"</f>
        <v>000603-3******</v>
      </c>
    </row>
    <row r="5" spans="1:7" x14ac:dyDescent="0.45">
      <c r="A5" s="5">
        <v>37427</v>
      </c>
      <c r="B5" s="6" t="s">
        <v>11</v>
      </c>
      <c r="C5" s="3">
        <v>2</v>
      </c>
      <c r="D5" s="5">
        <v>44252</v>
      </c>
      <c r="E5" s="7">
        <f t="shared" si="0"/>
        <v>19000</v>
      </c>
      <c r="F5" s="8" t="str">
        <f t="shared" si="1"/>
        <v>39일</v>
      </c>
      <c r="G5" s="6" t="str">
        <f t="shared" si="2"/>
        <v>020620-4******</v>
      </c>
    </row>
    <row r="6" spans="1:7" x14ac:dyDescent="0.45">
      <c r="A6" s="5">
        <v>35942</v>
      </c>
      <c r="B6" s="6" t="s">
        <v>10</v>
      </c>
      <c r="C6" s="3"/>
      <c r="D6" s="5">
        <v>44317</v>
      </c>
      <c r="E6" s="7">
        <f t="shared" si="0"/>
        <v>0</v>
      </c>
      <c r="F6" s="8" t="str">
        <f t="shared" si="1"/>
        <v/>
      </c>
      <c r="G6" s="6" t="str">
        <f t="shared" si="2"/>
        <v>980527-1******</v>
      </c>
    </row>
    <row r="7" spans="1:7" x14ac:dyDescent="0.45">
      <c r="A7" s="5">
        <v>36557</v>
      </c>
      <c r="B7" s="6" t="s">
        <v>11</v>
      </c>
      <c r="C7" s="3"/>
      <c r="D7" s="5">
        <v>44237</v>
      </c>
      <c r="E7" s="7">
        <f t="shared" si="0"/>
        <v>0</v>
      </c>
      <c r="F7" s="8" t="str">
        <f t="shared" si="1"/>
        <v>50일</v>
      </c>
      <c r="G7" s="6" t="str">
        <f t="shared" si="2"/>
        <v>000201-4******</v>
      </c>
    </row>
    <row r="8" spans="1:7" x14ac:dyDescent="0.45">
      <c r="A8" s="5">
        <v>35737</v>
      </c>
      <c r="B8" s="6" t="s">
        <v>11</v>
      </c>
      <c r="C8" s="3">
        <v>1</v>
      </c>
      <c r="D8" s="5">
        <v>44282</v>
      </c>
      <c r="E8" s="7">
        <f t="shared" si="0"/>
        <v>10000</v>
      </c>
      <c r="F8" s="8" t="str">
        <f t="shared" si="1"/>
        <v>17일</v>
      </c>
      <c r="G8" s="6" t="str">
        <f t="shared" si="2"/>
        <v>971103-2******</v>
      </c>
    </row>
    <row r="9" spans="1:7" x14ac:dyDescent="0.45">
      <c r="A9" s="5">
        <v>36983</v>
      </c>
      <c r="B9" s="6" t="s">
        <v>11</v>
      </c>
      <c r="C9" s="3">
        <v>5</v>
      </c>
      <c r="D9" s="5">
        <v>44311</v>
      </c>
      <c r="E9" s="7">
        <f t="shared" si="0"/>
        <v>48000</v>
      </c>
      <c r="F9" s="8" t="str">
        <f t="shared" si="1"/>
        <v/>
      </c>
      <c r="G9" s="6" t="str">
        <f t="shared" si="2"/>
        <v>010402-4******</v>
      </c>
    </row>
    <row r="10" spans="1:7" x14ac:dyDescent="0.45">
      <c r="A10" s="5">
        <v>37875</v>
      </c>
      <c r="B10" s="6" t="s">
        <v>10</v>
      </c>
      <c r="C10" s="3">
        <v>2</v>
      </c>
      <c r="D10" s="5">
        <v>44270</v>
      </c>
      <c r="E10" s="7">
        <f t="shared" si="0"/>
        <v>19000</v>
      </c>
      <c r="F10" s="8" t="str">
        <f t="shared" si="1"/>
        <v>27일</v>
      </c>
      <c r="G10" s="6" t="str">
        <f t="shared" si="2"/>
        <v>030911-3******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C27C-C7E3-491A-B8A7-2C955C1DED8A}">
  <dimension ref="A1:H15"/>
  <sheetViews>
    <sheetView workbookViewId="0">
      <selection activeCell="D15" sqref="D12:D15"/>
    </sheetView>
  </sheetViews>
  <sheetFormatPr defaultRowHeight="17" x14ac:dyDescent="0.45"/>
  <cols>
    <col min="1" max="1" width="9" bestFit="1" customWidth="1"/>
    <col min="2" max="2" width="11.08203125" bestFit="1" customWidth="1"/>
    <col min="3" max="3" width="9" bestFit="1" customWidth="1"/>
    <col min="4" max="4" width="9.33203125" bestFit="1" customWidth="1"/>
    <col min="5" max="5" width="9" bestFit="1" customWidth="1"/>
    <col min="6" max="6" width="7.08203125" bestFit="1" customWidth="1"/>
    <col min="7" max="7" width="11.75" bestFit="1" customWidth="1"/>
    <col min="8" max="8" width="9.33203125" bestFit="1" customWidth="1"/>
  </cols>
  <sheetData>
    <row r="1" spans="1:8" x14ac:dyDescent="0.45">
      <c r="A1" t="s">
        <v>0</v>
      </c>
    </row>
    <row r="2" spans="1:8" x14ac:dyDescent="0.45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9" t="s">
        <v>17</v>
      </c>
      <c r="G2" s="9" t="s">
        <v>18</v>
      </c>
      <c r="H2" s="9" t="s">
        <v>19</v>
      </c>
    </row>
    <row r="3" spans="1:8" x14ac:dyDescent="0.45">
      <c r="A3" s="8" t="s">
        <v>20</v>
      </c>
      <c r="B3" s="10">
        <v>44198</v>
      </c>
      <c r="C3" s="8" t="s">
        <v>21</v>
      </c>
      <c r="D3" s="11">
        <v>150000</v>
      </c>
      <c r="E3" s="12">
        <v>213</v>
      </c>
      <c r="F3" s="13">
        <f>IF(AND(YEAR(B3)=2019,D3&gt;=200000),10%,IF(AND(YEAR(B3)=2020,D3&gt;=100000),5%,2%))</f>
        <v>0.02</v>
      </c>
      <c r="G3" s="14" t="str">
        <f>IF(E3&lt;60,TEXT(ROUNDUP(E3/60,0),"0시간"),TEXT((E3-MOD(E3,60))/60,"0시간")&amp;TEXT(MOD(E3,60),"0분"))</f>
        <v>3시간33분</v>
      </c>
      <c r="H3" s="15" t="str">
        <f>IF(LEFT(A3,1)="A","선유고"&amp;"("&amp;COUNTIF($A$3:A3,"A*")&amp;")",IF(LEFT(A3,1)="B","경성고"&amp;"("&amp;COUNTIF($A$3:A3,"B*")&amp;")","상암고"&amp;"("&amp;COUNTIF($A$3:A3,"C*")&amp;")"))</f>
        <v>선유고(1)</v>
      </c>
    </row>
    <row r="4" spans="1:8" x14ac:dyDescent="0.45">
      <c r="A4" s="8" t="s">
        <v>22</v>
      </c>
      <c r="B4" s="10">
        <v>43954</v>
      </c>
      <c r="C4" s="8" t="s">
        <v>21</v>
      </c>
      <c r="D4" s="11">
        <v>300000</v>
      </c>
      <c r="E4" s="12">
        <v>107</v>
      </c>
      <c r="F4" s="13">
        <f t="shared" ref="F4:F9" si="0">IF(AND(YEAR(B4)=2019,D4&gt;=200000),10%,IF(AND(YEAR(B4)=2020,D4&gt;=100000),5%,2%))</f>
        <v>0.05</v>
      </c>
      <c r="G4" s="14" t="str">
        <f t="shared" ref="G4:G9" si="1">IF(E4&lt;60,TEXT(ROUNDUP(E4/60,0),"0시간"),TEXT((E4-MOD(E4,60))/60,"0시간")&amp;TEXT(MOD(E4,60),"0분"))</f>
        <v>1시간47분</v>
      </c>
      <c r="H4" s="15" t="str">
        <f>IF(LEFT(A4,1)="A","선유고"&amp;"("&amp;COUNTIF($A$3:A4,"A*")&amp;")",IF(LEFT(A4,1)="B","경성고"&amp;"("&amp;COUNTIF($A$3:A4,"B*")&amp;")","상암고"&amp;"("&amp;COUNTIF($A$3:A4,"C*")&amp;")"))</f>
        <v>상암고(1)</v>
      </c>
    </row>
    <row r="5" spans="1:8" x14ac:dyDescent="0.45">
      <c r="A5" s="8" t="s">
        <v>23</v>
      </c>
      <c r="B5" s="10">
        <v>43891</v>
      </c>
      <c r="C5" s="8" t="s">
        <v>24</v>
      </c>
      <c r="D5" s="11">
        <v>200000</v>
      </c>
      <c r="E5">
        <v>55</v>
      </c>
      <c r="F5" s="13">
        <f t="shared" si="0"/>
        <v>0.05</v>
      </c>
      <c r="G5" s="14" t="str">
        <f t="shared" si="1"/>
        <v>1시간</v>
      </c>
      <c r="H5" s="15" t="str">
        <f>IF(LEFT(A5,1)="A","선유고"&amp;"("&amp;COUNTIF($A$3:A5,"A*")&amp;")",IF(LEFT(A5,1)="B","경성고"&amp;"("&amp;COUNTIF($A$3:A5,"B*")&amp;")","상암고"&amp;"("&amp;COUNTIF($A$3:A5,"C*")&amp;")"))</f>
        <v>선유고(2)</v>
      </c>
    </row>
    <row r="6" spans="1:8" x14ac:dyDescent="0.45">
      <c r="A6" s="8" t="s">
        <v>25</v>
      </c>
      <c r="B6" s="10">
        <v>43807</v>
      </c>
      <c r="C6" s="8" t="s">
        <v>24</v>
      </c>
      <c r="D6" s="11">
        <v>550000</v>
      </c>
      <c r="E6" s="12">
        <v>186</v>
      </c>
      <c r="F6" s="13">
        <f t="shared" si="0"/>
        <v>0.1</v>
      </c>
      <c r="G6" s="14" t="str">
        <f t="shared" si="1"/>
        <v>3시간6분</v>
      </c>
      <c r="H6" s="15" t="str">
        <f>IF(LEFT(A6,1)="A","선유고"&amp;"("&amp;COUNTIF($A$3:A6,"A*")&amp;")",IF(LEFT(A6,1)="B","경성고"&amp;"("&amp;COUNTIF($A$3:A6,"B*")&amp;")","상암고"&amp;"("&amp;COUNTIF($A$3:A6,"C*")&amp;")"))</f>
        <v>경성고(1)</v>
      </c>
    </row>
    <row r="7" spans="1:8" x14ac:dyDescent="0.45">
      <c r="A7" s="8" t="s">
        <v>25</v>
      </c>
      <c r="B7" s="10">
        <v>43974</v>
      </c>
      <c r="C7" s="8" t="s">
        <v>26</v>
      </c>
      <c r="D7" s="11">
        <v>120000</v>
      </c>
      <c r="E7" s="12">
        <v>51</v>
      </c>
      <c r="F7" s="13">
        <f t="shared" si="0"/>
        <v>0.05</v>
      </c>
      <c r="G7" s="14" t="str">
        <f t="shared" si="1"/>
        <v>1시간</v>
      </c>
      <c r="H7" s="15" t="str">
        <f>IF(LEFT(A7,1)="A","선유고"&amp;"("&amp;COUNTIF($A$3:A7,"A*")&amp;")",IF(LEFT(A7,1)="B","경성고"&amp;"("&amp;COUNTIF($A$3:A7,"B*")&amp;")","상암고"&amp;"("&amp;COUNTIF($A$3:A7,"C*")&amp;")"))</f>
        <v>경성고(2)</v>
      </c>
    </row>
    <row r="8" spans="1:8" x14ac:dyDescent="0.45">
      <c r="A8" s="8" t="s">
        <v>22</v>
      </c>
      <c r="B8" s="10">
        <v>43924</v>
      </c>
      <c r="C8" s="8" t="s">
        <v>21</v>
      </c>
      <c r="D8" s="11">
        <v>350000</v>
      </c>
      <c r="E8" s="12">
        <v>85</v>
      </c>
      <c r="F8" s="13">
        <f t="shared" si="0"/>
        <v>0.05</v>
      </c>
      <c r="G8" s="14" t="str">
        <f t="shared" si="1"/>
        <v>1시간25분</v>
      </c>
      <c r="H8" s="15" t="str">
        <f>IF(LEFT(A8,1)="A","선유고"&amp;"("&amp;COUNTIF($A$3:A8,"A*")&amp;")",IF(LEFT(A8,1)="B","경성고"&amp;"("&amp;COUNTIF($A$3:A8,"B*")&amp;")","상암고"&amp;"("&amp;COUNTIF($A$3:A8,"C*")&amp;")"))</f>
        <v>상암고(2)</v>
      </c>
    </row>
    <row r="9" spans="1:8" x14ac:dyDescent="0.45">
      <c r="A9" s="8" t="s">
        <v>27</v>
      </c>
      <c r="B9" s="10">
        <v>44205</v>
      </c>
      <c r="C9" s="8" t="s">
        <v>28</v>
      </c>
      <c r="D9" s="11">
        <v>400000</v>
      </c>
      <c r="E9" s="12">
        <v>123</v>
      </c>
      <c r="F9" s="13">
        <f t="shared" si="0"/>
        <v>0.02</v>
      </c>
      <c r="G9" s="14" t="str">
        <f t="shared" si="1"/>
        <v>2시간3분</v>
      </c>
      <c r="H9" s="15" t="str">
        <f>IF(LEFT(A9,1)="A","선유고"&amp;"("&amp;COUNTIF($A$3:A9,"A*")&amp;")",IF(LEFT(A9,1)="B","경성고"&amp;"("&amp;COUNTIF($A$3:A9,"B*")&amp;")","상암고"&amp;"("&amp;COUNTIF($A$3:A9,"C*")&amp;")"))</f>
        <v>상암고(3)</v>
      </c>
    </row>
    <row r="10" spans="1:8" x14ac:dyDescent="0.45">
      <c r="A10" s="16" t="s">
        <v>29</v>
      </c>
      <c r="B10" s="16"/>
    </row>
    <row r="11" spans="1:8" x14ac:dyDescent="0.45">
      <c r="A11" s="29" t="s">
        <v>16</v>
      </c>
      <c r="B11" s="29"/>
      <c r="C11" s="4" t="s">
        <v>119</v>
      </c>
      <c r="D11" s="4" t="s">
        <v>120</v>
      </c>
    </row>
    <row r="12" spans="1:8" x14ac:dyDescent="0.45">
      <c r="A12" s="27">
        <v>1</v>
      </c>
      <c r="B12" s="3">
        <v>50</v>
      </c>
      <c r="C12" s="3" t="str">
        <f t="array" ref="C12:C15">IF(FREQUENCY(E3:E9,B12:B15)&gt;0,TEXT(FREQUENCY(E3:E9,B12:B15),"0건"),"없음")</f>
        <v>없음</v>
      </c>
      <c r="D12" s="12">
        <f t="array" ref="D12:D15">FREQUENCY(IF((RIGHT(C3:C9,1)="1")+(RIGHT(C3:C9,1)="3"),E3:E9),B12:B15)</f>
        <v>0</v>
      </c>
    </row>
    <row r="13" spans="1:8" x14ac:dyDescent="0.45">
      <c r="A13" s="27">
        <v>51</v>
      </c>
      <c r="B13" s="3">
        <v>100</v>
      </c>
      <c r="C13" s="3" t="str">
        <v>3건</v>
      </c>
      <c r="D13" s="12">
        <v>2</v>
      </c>
    </row>
    <row r="14" spans="1:8" x14ac:dyDescent="0.45">
      <c r="A14" s="27">
        <v>101</v>
      </c>
      <c r="B14" s="3">
        <v>200</v>
      </c>
      <c r="C14" s="3" t="str">
        <v>3건</v>
      </c>
      <c r="D14" s="12">
        <v>2</v>
      </c>
    </row>
    <row r="15" spans="1:8" x14ac:dyDescent="0.45">
      <c r="A15" s="27">
        <v>201</v>
      </c>
      <c r="B15" s="3">
        <v>300</v>
      </c>
      <c r="C15" s="3" t="str">
        <v>1건</v>
      </c>
      <c r="D15" s="12">
        <v>1</v>
      </c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2DDA0-DFBB-4675-BEA4-14273F9354B1}">
  <sheetPr>
    <tabColor theme="9" tint="0.59999389629810485"/>
  </sheetPr>
  <dimension ref="A1:K15"/>
  <sheetViews>
    <sheetView tabSelected="1" workbookViewId="0">
      <selection activeCell="K3" sqref="K3"/>
    </sheetView>
  </sheetViews>
  <sheetFormatPr defaultRowHeight="17" x14ac:dyDescent="0.45"/>
  <cols>
    <col min="1" max="1" width="10.25" customWidth="1"/>
    <col min="2" max="2" width="4.83203125" customWidth="1"/>
    <col min="3" max="4" width="10.08203125" customWidth="1"/>
    <col min="5" max="5" width="7.83203125" customWidth="1"/>
    <col min="6" max="6" width="8.83203125" customWidth="1"/>
    <col min="7" max="7" width="8" customWidth="1"/>
    <col min="8" max="8" width="9" customWidth="1"/>
    <col min="9" max="9" width="11" customWidth="1"/>
    <col min="10" max="10" width="7.25" customWidth="1"/>
    <col min="11" max="11" width="10.08203125" customWidth="1"/>
  </cols>
  <sheetData>
    <row r="1" spans="1:11" x14ac:dyDescent="0.45">
      <c r="A1" t="s">
        <v>1</v>
      </c>
      <c r="J1" s="1" t="s">
        <v>2</v>
      </c>
      <c r="K1" s="2">
        <v>44357</v>
      </c>
    </row>
    <row r="2" spans="1:11" x14ac:dyDescent="0.45">
      <c r="A2" s="3" t="s">
        <v>3</v>
      </c>
      <c r="B2" s="3" t="s">
        <v>4</v>
      </c>
      <c r="C2" s="4" t="s">
        <v>30</v>
      </c>
      <c r="D2" s="8" t="s">
        <v>31</v>
      </c>
      <c r="E2" s="4" t="s">
        <v>32</v>
      </c>
      <c r="F2" s="8" t="s">
        <v>33</v>
      </c>
      <c r="G2" s="8" t="s">
        <v>34</v>
      </c>
      <c r="H2" s="4" t="s">
        <v>35</v>
      </c>
      <c r="I2" s="9" t="s">
        <v>36</v>
      </c>
      <c r="J2" s="9" t="s">
        <v>37</v>
      </c>
      <c r="K2" s="9" t="s">
        <v>38</v>
      </c>
    </row>
    <row r="3" spans="1:11" x14ac:dyDescent="0.45">
      <c r="A3" s="5">
        <v>33824</v>
      </c>
      <c r="B3" s="6" t="s">
        <v>10</v>
      </c>
      <c r="C3" s="6" t="str">
        <f>IF(B3="남",IF(YEAR(A3)&gt;=2000,3,1),IF(YEAR(A3)&gt;=2000,4,2))&amp;TEXT(A3,"yymmdd")&amp;"**"</f>
        <v>1920808**</v>
      </c>
      <c r="D3" s="10">
        <v>39825</v>
      </c>
      <c r="E3" s="8" t="str">
        <f>IF(NETWORKDAYS(D3,$K$1)/30&gt;=1,TEXT(NETWORKDAYS(D3,$K$1)/30,"000개월"),"")</f>
        <v>108개월</v>
      </c>
      <c r="F3" s="11">
        <v>900000</v>
      </c>
      <c r="G3" s="12">
        <v>350</v>
      </c>
      <c r="H3" s="12">
        <f>IF(ISNUMBER(G3),ROUND(0.2*G3,-1),0)</f>
        <v>70</v>
      </c>
      <c r="I3" s="14" t="str">
        <f>IF(G3&lt;60,TEXT(ROUNDUP(G3/60,0),"0시간"),TEXT((G3-MOD(G3,60))/60,"0시간")&amp;TEXT(MOD(G3,60),"0분"))</f>
        <v>5시간50분</v>
      </c>
      <c r="J3" s="13" t="str">
        <f>IF(AND(YEAR(D3)&lt;2010,F3&gt;=500000),"열심",IF(AND(YEAR(D3)&lt;2020,F3&gt;=200000),"일반","새싹"))</f>
        <v>열심</v>
      </c>
      <c r="K3" s="15" t="str">
        <f>IF(LEFT(C3,1)="1","1900남"&amp;"("&amp;COUNTIF($C$3:C3,LEFT(C3,1)="1")&amp;")",IF(LEFT(C3,1)="2","1900여"&amp;"("&amp;COUNTIF($C$3:C3,LEFT(C3,1)="2")&amp;")",IF(LEFT(C3,1)="3","2000남"&amp;"("&amp;COUNTIF($C$3:C3,LEFT(C3,1)="3")&amp;")","2000여"&amp;"("&amp;COUNTIF($C$3:C3,LEFT(C3,1)="4")&amp;")")))</f>
        <v>1900남(0)</v>
      </c>
    </row>
    <row r="4" spans="1:11" x14ac:dyDescent="0.45">
      <c r="A4" s="5">
        <v>36295</v>
      </c>
      <c r="B4" s="6" t="s">
        <v>10</v>
      </c>
      <c r="C4" s="6" t="str">
        <f t="shared" ref="C4:C9" si="0">IF(B4="남",IF(YEAR(A4)&gt;=2000,3,1),IF(YEAR(A4)&gt;=2000,4,2))&amp;TEXT(A4,"yymmdd")&amp;"**"</f>
        <v>1990515**</v>
      </c>
      <c r="D4" s="10">
        <v>42236</v>
      </c>
      <c r="E4" s="8" t="str">
        <f t="shared" ref="E4:E9" si="1">IF(NETWORKDAYS(D4,$K$1)/30&gt;=1,TEXT(NETWORKDAYS(D4,$K$1)/30,"000개월"),"")</f>
        <v>051개월</v>
      </c>
      <c r="F4" s="11">
        <v>100000</v>
      </c>
      <c r="G4" s="12">
        <v>897</v>
      </c>
      <c r="H4" s="12">
        <f t="shared" ref="H4:H9" si="2">IF(ISNUMBER(G4),ROUND(0.2*G4,-1),0)</f>
        <v>180</v>
      </c>
      <c r="I4" s="14" t="str">
        <f t="shared" ref="I4:I9" si="3">IF(G4&lt;60,TEXT(ROUNDUP(G4/60,0),"0시간"),TEXT((G4-MOD(G4,60))/60,"0시간")&amp;TEXT(MOD(G4,60),"0분"))</f>
        <v>14시간57분</v>
      </c>
      <c r="J4" s="13" t="str">
        <f t="shared" ref="J4:J9" si="4">IF(AND(YEAR(D4)&lt;2010,F4&gt;=500000),"열심",IF(AND(YEAR(D4)&lt;2020,F4&gt;=200000),"일반","새싹"))</f>
        <v>새싹</v>
      </c>
      <c r="K4" s="15" t="str">
        <f>IF(LEFT(C4,1)="1","1900남"&amp;"("&amp;COUNTIF($C$3:C4,LEFT(C4,1)="1")&amp;")",IF(LEFT(C4,1)="2","1900여"&amp;"("&amp;COUNTIF($C$3:C4,LEFT(C4,1)="2")&amp;")",IF(LEFT(C4,1)="3","2000남"&amp;"("&amp;COUNTIF($C$3:C4,LEFT(C4,1)="3")&amp;")","2000여"&amp;"("&amp;COUNTIF($C$3:C4,LEFT(C4,1)="4")&amp;")")))</f>
        <v>1900남(0)</v>
      </c>
    </row>
    <row r="5" spans="1:11" x14ac:dyDescent="0.45">
      <c r="A5" s="5">
        <v>35533</v>
      </c>
      <c r="B5" s="6" t="s">
        <v>11</v>
      </c>
      <c r="C5" s="6" t="str">
        <f t="shared" si="0"/>
        <v>2970413**</v>
      </c>
      <c r="D5" s="10">
        <v>44348</v>
      </c>
      <c r="E5" s="8" t="str">
        <f t="shared" si="1"/>
        <v/>
      </c>
      <c r="F5" s="11">
        <v>500000</v>
      </c>
      <c r="H5" s="12">
        <f t="shared" si="2"/>
        <v>0</v>
      </c>
      <c r="I5" s="14" t="str">
        <f t="shared" si="3"/>
        <v>0시간</v>
      </c>
      <c r="J5" s="13" t="str">
        <f t="shared" si="4"/>
        <v>새싹</v>
      </c>
      <c r="K5" s="15" t="str">
        <f>IF(LEFT(C5,1)="1","1900남"&amp;"("&amp;COUNTIF($C$3:C5,LEFT(C5,1)="1")&amp;")",IF(LEFT(C5,1)="2","1900여"&amp;"("&amp;COUNTIF($C$3:C5,LEFT(C5,1)="2")&amp;")",IF(LEFT(C5,1)="3","2000남"&amp;"("&amp;COUNTIF($C$3:C5,LEFT(C5,1)="3")&amp;")","2000여"&amp;"("&amp;COUNTIF($C$3:C5,LEFT(C5,1)="4")&amp;")")))</f>
        <v>1900여(0)</v>
      </c>
    </row>
    <row r="6" spans="1:11" x14ac:dyDescent="0.45">
      <c r="A6" s="5">
        <v>35942</v>
      </c>
      <c r="B6" s="6" t="s">
        <v>10</v>
      </c>
      <c r="C6" s="6" t="str">
        <f t="shared" si="0"/>
        <v>1980527**</v>
      </c>
      <c r="D6" s="10">
        <v>39073</v>
      </c>
      <c r="E6" s="8" t="str">
        <f t="shared" si="1"/>
        <v>126개월</v>
      </c>
      <c r="F6" s="11">
        <v>900000</v>
      </c>
      <c r="G6" s="12">
        <v>222</v>
      </c>
      <c r="H6" s="12">
        <f t="shared" si="2"/>
        <v>40</v>
      </c>
      <c r="I6" s="14" t="str">
        <f t="shared" si="3"/>
        <v>3시간42분</v>
      </c>
      <c r="J6" s="13" t="str">
        <f t="shared" si="4"/>
        <v>열심</v>
      </c>
      <c r="K6" s="15" t="str">
        <f>IF(LEFT(C6,1)="1","1900남"&amp;"("&amp;COUNTIF($C$3:C6,LEFT(C6,1)="1")&amp;")",IF(LEFT(C6,1)="2","1900여"&amp;"("&amp;COUNTIF($C$3:C6,LEFT(C6,1)="2")&amp;")",IF(LEFT(C6,1)="3","2000남"&amp;"("&amp;COUNTIF($C$3:C6,LEFT(C6,1)="3")&amp;")","2000여"&amp;"("&amp;COUNTIF($C$3:C6,LEFT(C6,1)="4")&amp;")")))</f>
        <v>1900남(0)</v>
      </c>
    </row>
    <row r="7" spans="1:11" x14ac:dyDescent="0.45">
      <c r="A7" s="17">
        <v>36673</v>
      </c>
      <c r="B7" s="6" t="s">
        <v>11</v>
      </c>
      <c r="C7" s="6" t="str">
        <f t="shared" si="0"/>
        <v>4000527**</v>
      </c>
      <c r="D7" s="10">
        <v>38317</v>
      </c>
      <c r="E7" s="8" t="str">
        <f t="shared" si="1"/>
        <v>144개월</v>
      </c>
      <c r="F7" s="11">
        <v>200000</v>
      </c>
      <c r="G7" s="12">
        <v>809</v>
      </c>
      <c r="H7" s="12">
        <f t="shared" si="2"/>
        <v>160</v>
      </c>
      <c r="I7" s="14" t="str">
        <f t="shared" si="3"/>
        <v>13시간29분</v>
      </c>
      <c r="J7" s="13" t="str">
        <f t="shared" si="4"/>
        <v>일반</v>
      </c>
      <c r="K7" s="15" t="str">
        <f>IF(LEFT(C7,1)="1","1900남"&amp;"("&amp;COUNTIF($C$3:C7,LEFT(C7,1)="1")&amp;")",IF(LEFT(C7,1)="2","1900여"&amp;"("&amp;COUNTIF($C$3:C7,LEFT(C7,1)="2")&amp;")",IF(LEFT(C7,1)="3","2000남"&amp;"("&amp;COUNTIF($C$3:C7,LEFT(C7,1)="3")&amp;")","2000여"&amp;"("&amp;COUNTIF($C$3:C7,LEFT(C7,1)="4")&amp;")")))</f>
        <v>2000여(0)</v>
      </c>
    </row>
    <row r="8" spans="1:11" x14ac:dyDescent="0.45">
      <c r="A8" s="5">
        <v>37280</v>
      </c>
      <c r="B8" s="6" t="s">
        <v>10</v>
      </c>
      <c r="C8" s="6" t="str">
        <f t="shared" si="0"/>
        <v>3020124**</v>
      </c>
      <c r="D8" s="10">
        <v>42647</v>
      </c>
      <c r="E8" s="8" t="str">
        <f t="shared" si="1"/>
        <v>041개월</v>
      </c>
      <c r="F8" s="11">
        <v>300000</v>
      </c>
      <c r="G8" s="12">
        <v>481</v>
      </c>
      <c r="H8" s="12">
        <f t="shared" si="2"/>
        <v>100</v>
      </c>
      <c r="I8" s="14" t="str">
        <f t="shared" si="3"/>
        <v>8시간1분</v>
      </c>
      <c r="J8" s="13" t="str">
        <f t="shared" si="4"/>
        <v>일반</v>
      </c>
      <c r="K8" s="15" t="str">
        <f>IF(LEFT(C8,1)="1","1900남"&amp;"("&amp;COUNTIF($C$3:C8,LEFT(C8,1)="1")&amp;")",IF(LEFT(C8,1)="2","1900여"&amp;"("&amp;COUNTIF($C$3:C8,LEFT(C8,1)="2")&amp;")",IF(LEFT(C8,1)="3","2000남"&amp;"("&amp;COUNTIF($C$3:C8,LEFT(C8,1)="3")&amp;")","2000여"&amp;"("&amp;COUNTIF($C$3:C8,LEFT(C8,1)="4")&amp;")")))</f>
        <v>2000남(0)</v>
      </c>
    </row>
    <row r="9" spans="1:11" x14ac:dyDescent="0.45">
      <c r="A9" s="5">
        <v>35263</v>
      </c>
      <c r="B9" s="6" t="s">
        <v>10</v>
      </c>
      <c r="C9" s="6" t="str">
        <f t="shared" si="0"/>
        <v>1960717**</v>
      </c>
      <c r="D9" s="10">
        <v>43839</v>
      </c>
      <c r="E9" s="8" t="str">
        <f t="shared" si="1"/>
        <v>012개월</v>
      </c>
      <c r="F9" s="11">
        <v>500000</v>
      </c>
      <c r="G9" s="12"/>
      <c r="H9" s="12">
        <f t="shared" si="2"/>
        <v>0</v>
      </c>
      <c r="I9" s="14" t="str">
        <f t="shared" si="3"/>
        <v>0시간</v>
      </c>
      <c r="J9" s="13" t="str">
        <f t="shared" si="4"/>
        <v>새싹</v>
      </c>
      <c r="K9" s="15" t="str">
        <f>IF(LEFT(C9,1)="1","1900남"&amp;"("&amp;COUNTIF($C$3:C9,LEFT(C9,1)="1")&amp;")",IF(LEFT(C9,1)="2","1900여"&amp;"("&amp;COUNTIF($C$3:C9,LEFT(C9,1)="2")&amp;")",IF(LEFT(C9,1)="3","2000남"&amp;"("&amp;COUNTIF($C$3:C9,LEFT(C9,1)="3")&amp;")","2000여"&amp;"("&amp;COUNTIF($C$3:C9,LEFT(C9,1)="4")&amp;")")))</f>
        <v>1900남(0)</v>
      </c>
    </row>
    <row r="10" spans="1:11" x14ac:dyDescent="0.45">
      <c r="A10" s="16" t="s">
        <v>39</v>
      </c>
    </row>
    <row r="11" spans="1:11" x14ac:dyDescent="0.45">
      <c r="A11" s="29" t="s">
        <v>121</v>
      </c>
      <c r="B11" s="29"/>
      <c r="C11" s="4" t="s">
        <v>122</v>
      </c>
      <c r="D11" s="4" t="s">
        <v>123</v>
      </c>
    </row>
    <row r="12" spans="1:11" x14ac:dyDescent="0.45">
      <c r="A12" s="28">
        <v>0</v>
      </c>
      <c r="B12" s="3">
        <v>300</v>
      </c>
      <c r="C12" s="3"/>
      <c r="D12" s="12"/>
    </row>
    <row r="13" spans="1:11" x14ac:dyDescent="0.45">
      <c r="A13" s="28">
        <v>301</v>
      </c>
      <c r="B13" s="3">
        <v>500</v>
      </c>
      <c r="C13" s="3"/>
      <c r="D13" s="12"/>
    </row>
    <row r="14" spans="1:11" x14ac:dyDescent="0.45">
      <c r="A14" s="28">
        <v>501</v>
      </c>
      <c r="B14" s="3">
        <v>700</v>
      </c>
      <c r="C14" s="3"/>
      <c r="D14" s="12"/>
    </row>
    <row r="15" spans="1:11" x14ac:dyDescent="0.45">
      <c r="A15" s="28">
        <v>701</v>
      </c>
      <c r="B15" s="3">
        <v>900</v>
      </c>
      <c r="C15" s="3"/>
      <c r="D15" s="12"/>
    </row>
  </sheetData>
  <mergeCells count="1">
    <mergeCell ref="A11:B1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891E-7F98-4BE1-80FD-570D2A6F3512}">
  <dimension ref="A1:G9"/>
  <sheetViews>
    <sheetView workbookViewId="0">
      <selection sqref="A1:G9"/>
    </sheetView>
  </sheetViews>
  <sheetFormatPr defaultRowHeight="17" x14ac:dyDescent="0.45"/>
  <cols>
    <col min="1" max="1" width="8.5" customWidth="1"/>
    <col min="2" max="5" width="7" customWidth="1"/>
    <col min="6" max="6" width="11.08203125" bestFit="1" customWidth="1"/>
    <col min="7" max="7" width="10.08203125" customWidth="1"/>
  </cols>
  <sheetData>
    <row r="1" spans="1:7" x14ac:dyDescent="0.45">
      <c r="A1" s="18" t="s">
        <v>40</v>
      </c>
      <c r="B1" s="18" t="s">
        <v>41</v>
      </c>
      <c r="C1" s="18" t="s">
        <v>42</v>
      </c>
      <c r="D1" s="18" t="s">
        <v>43</v>
      </c>
      <c r="E1" s="18" t="s">
        <v>44</v>
      </c>
      <c r="F1" s="19" t="s">
        <v>45</v>
      </c>
      <c r="G1" s="4" t="s">
        <v>46</v>
      </c>
    </row>
    <row r="2" spans="1:7" x14ac:dyDescent="0.45">
      <c r="A2" s="20" t="s">
        <v>47</v>
      </c>
      <c r="B2" s="20">
        <v>1</v>
      </c>
      <c r="C2" s="20">
        <v>70</v>
      </c>
      <c r="D2" s="20">
        <v>92</v>
      </c>
      <c r="E2" s="20">
        <v>57</v>
      </c>
      <c r="F2" s="12"/>
      <c r="G2" s="21"/>
    </row>
    <row r="3" spans="1:7" x14ac:dyDescent="0.45">
      <c r="A3" s="20" t="s">
        <v>48</v>
      </c>
      <c r="B3" s="20">
        <v>3</v>
      </c>
      <c r="C3" s="20">
        <v>90</v>
      </c>
      <c r="D3" s="20">
        <v>70</v>
      </c>
      <c r="E3" s="20">
        <v>95</v>
      </c>
      <c r="F3" s="12"/>
      <c r="G3" s="21"/>
    </row>
    <row r="4" spans="1:7" x14ac:dyDescent="0.45">
      <c r="A4" s="20" t="s">
        <v>49</v>
      </c>
      <c r="B4" s="20">
        <v>2</v>
      </c>
      <c r="C4" s="20">
        <v>61</v>
      </c>
      <c r="D4" s="20">
        <v>97</v>
      </c>
      <c r="E4" s="20">
        <v>75</v>
      </c>
      <c r="F4" s="12"/>
      <c r="G4" s="21"/>
    </row>
    <row r="5" spans="1:7" x14ac:dyDescent="0.45">
      <c r="A5" s="20" t="s">
        <v>50</v>
      </c>
      <c r="B5" s="20">
        <v>2</v>
      </c>
      <c r="C5" s="20">
        <v>80</v>
      </c>
      <c r="D5" s="20">
        <v>93</v>
      </c>
      <c r="E5" s="20">
        <v>87</v>
      </c>
      <c r="F5" s="12"/>
      <c r="G5" s="21"/>
    </row>
    <row r="6" spans="1:7" x14ac:dyDescent="0.45">
      <c r="A6" s="20" t="s">
        <v>51</v>
      </c>
      <c r="B6" s="20">
        <v>1</v>
      </c>
      <c r="C6" s="20">
        <v>85</v>
      </c>
      <c r="D6" s="20">
        <v>60</v>
      </c>
      <c r="E6" s="20">
        <v>85</v>
      </c>
      <c r="F6" s="12"/>
      <c r="G6" s="21"/>
    </row>
    <row r="7" spans="1:7" x14ac:dyDescent="0.45">
      <c r="A7" s="20" t="s">
        <v>52</v>
      </c>
      <c r="B7" s="20">
        <v>3</v>
      </c>
      <c r="C7" s="20">
        <v>85</v>
      </c>
      <c r="D7" s="20">
        <v>95</v>
      </c>
      <c r="E7" s="20">
        <v>85</v>
      </c>
      <c r="F7" s="12"/>
      <c r="G7" s="21"/>
    </row>
    <row r="8" spans="1:7" x14ac:dyDescent="0.45">
      <c r="A8" s="20" t="s">
        <v>53</v>
      </c>
      <c r="B8" s="20">
        <v>2</v>
      </c>
      <c r="C8" s="20">
        <v>75</v>
      </c>
      <c r="D8" s="20">
        <v>99</v>
      </c>
      <c r="E8" s="20">
        <v>98</v>
      </c>
      <c r="F8" s="12"/>
      <c r="G8" s="21"/>
    </row>
    <row r="9" spans="1:7" x14ac:dyDescent="0.45">
      <c r="A9" s="20" t="s">
        <v>54</v>
      </c>
      <c r="B9" s="20">
        <v>1</v>
      </c>
      <c r="C9" s="20">
        <v>88</v>
      </c>
      <c r="D9" s="20">
        <v>77</v>
      </c>
      <c r="E9" s="20">
        <v>60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C00AE-E1FF-4B0F-B6E2-E67DFA46D93B}">
  <sheetPr>
    <tabColor theme="9" tint="0.59999389629810485"/>
  </sheetPr>
  <dimension ref="A1:G9"/>
  <sheetViews>
    <sheetView workbookViewId="0">
      <selection activeCell="E12" sqref="E12"/>
    </sheetView>
  </sheetViews>
  <sheetFormatPr defaultRowHeight="17" x14ac:dyDescent="0.45"/>
  <cols>
    <col min="1" max="1" width="11" bestFit="1" customWidth="1"/>
    <col min="2" max="2" width="7.08203125" bestFit="1" customWidth="1"/>
    <col min="3" max="4" width="9" bestFit="1" customWidth="1"/>
    <col min="5" max="5" width="9.58203125" bestFit="1" customWidth="1"/>
    <col min="6" max="6" width="13.08203125" bestFit="1" customWidth="1"/>
    <col min="7" max="7" width="12.25" bestFit="1" customWidth="1"/>
  </cols>
  <sheetData>
    <row r="1" spans="1:7" x14ac:dyDescent="0.45">
      <c r="A1" s="18" t="s">
        <v>55</v>
      </c>
      <c r="B1" s="18" t="s">
        <v>56</v>
      </c>
      <c r="C1" s="18" t="s">
        <v>57</v>
      </c>
      <c r="D1" s="18" t="s">
        <v>58</v>
      </c>
      <c r="E1" s="18" t="s">
        <v>59</v>
      </c>
      <c r="F1" s="19" t="s">
        <v>60</v>
      </c>
      <c r="G1" s="4" t="s">
        <v>61</v>
      </c>
    </row>
    <row r="2" spans="1:7" x14ac:dyDescent="0.45">
      <c r="A2" s="20" t="s">
        <v>62</v>
      </c>
      <c r="B2" s="20" t="s">
        <v>63</v>
      </c>
      <c r="C2" s="20">
        <v>76</v>
      </c>
      <c r="D2" s="20">
        <v>90</v>
      </c>
      <c r="E2" s="20">
        <v>71</v>
      </c>
      <c r="F2" s="12"/>
      <c r="G2" s="21"/>
    </row>
    <row r="3" spans="1:7" x14ac:dyDescent="0.45">
      <c r="A3" s="20" t="s">
        <v>64</v>
      </c>
      <c r="B3" s="20" t="s">
        <v>65</v>
      </c>
      <c r="C3" s="20">
        <v>85</v>
      </c>
      <c r="D3" s="20">
        <v>61</v>
      </c>
      <c r="E3" s="20">
        <v>90</v>
      </c>
      <c r="F3" s="12"/>
      <c r="G3" s="21"/>
    </row>
    <row r="4" spans="1:7" x14ac:dyDescent="0.45">
      <c r="A4" s="20" t="s">
        <v>66</v>
      </c>
      <c r="B4" s="20" t="s">
        <v>67</v>
      </c>
      <c r="C4" s="20">
        <v>52</v>
      </c>
      <c r="D4" s="20">
        <v>96</v>
      </c>
      <c r="E4" s="20">
        <v>75</v>
      </c>
      <c r="F4" s="12"/>
      <c r="G4" s="21"/>
    </row>
    <row r="5" spans="1:7" x14ac:dyDescent="0.45">
      <c r="A5" s="20" t="s">
        <v>68</v>
      </c>
      <c r="B5" s="20" t="s">
        <v>69</v>
      </c>
      <c r="C5" s="20">
        <v>56</v>
      </c>
      <c r="D5" s="20">
        <v>95</v>
      </c>
      <c r="E5" s="20">
        <v>69</v>
      </c>
      <c r="F5" s="12"/>
      <c r="G5" s="21"/>
    </row>
    <row r="6" spans="1:7" x14ac:dyDescent="0.45">
      <c r="A6" s="20" t="s">
        <v>70</v>
      </c>
      <c r="B6" s="20" t="s">
        <v>71</v>
      </c>
      <c r="C6" s="20">
        <v>76</v>
      </c>
      <c r="D6" s="20">
        <v>100</v>
      </c>
      <c r="E6" s="20">
        <v>60</v>
      </c>
      <c r="F6" s="12"/>
      <c r="G6" s="21"/>
    </row>
    <row r="7" spans="1:7" x14ac:dyDescent="0.45">
      <c r="A7" s="20" t="s">
        <v>72</v>
      </c>
      <c r="B7" s="20" t="s">
        <v>73</v>
      </c>
      <c r="C7" s="20">
        <v>80</v>
      </c>
      <c r="D7" s="20">
        <v>95</v>
      </c>
      <c r="E7" s="20">
        <v>53</v>
      </c>
      <c r="F7" s="12"/>
      <c r="G7" s="21"/>
    </row>
    <row r="8" spans="1:7" x14ac:dyDescent="0.45">
      <c r="A8" s="20" t="s">
        <v>74</v>
      </c>
      <c r="B8" s="20" t="s">
        <v>75</v>
      </c>
      <c r="C8" s="20">
        <v>94</v>
      </c>
      <c r="D8" s="20">
        <v>80</v>
      </c>
      <c r="E8" s="20">
        <v>80</v>
      </c>
      <c r="F8" s="12"/>
      <c r="G8" s="21"/>
    </row>
    <row r="9" spans="1:7" x14ac:dyDescent="0.45">
      <c r="A9" s="20" t="s">
        <v>76</v>
      </c>
      <c r="B9" s="20" t="s">
        <v>77</v>
      </c>
      <c r="C9" s="20">
        <v>100</v>
      </c>
      <c r="D9" s="20">
        <v>88</v>
      </c>
      <c r="E9" s="20">
        <v>77</v>
      </c>
      <c r="F9" s="12"/>
      <c r="G9" s="21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543A-3C9F-4974-B154-9E947EB7310E}">
  <sheetPr>
    <tabColor theme="5" tint="0.59999389629810485"/>
  </sheetPr>
  <dimension ref="A1:H16"/>
  <sheetViews>
    <sheetView workbookViewId="0">
      <selection activeCell="G38" sqref="G38"/>
    </sheetView>
  </sheetViews>
  <sheetFormatPr defaultRowHeight="17" x14ac:dyDescent="0.45"/>
  <cols>
    <col min="1" max="1" width="7.83203125" customWidth="1"/>
    <col min="2" max="2" width="10" bestFit="1" customWidth="1"/>
    <col min="3" max="3" width="8.08203125" customWidth="1"/>
    <col min="4" max="4" width="8.75" customWidth="1"/>
    <col min="5" max="5" width="10.75" customWidth="1"/>
    <col min="6" max="6" width="11" bestFit="1" customWidth="1"/>
    <col min="7" max="7" width="10.5" customWidth="1"/>
    <col min="8" max="8" width="9.83203125" customWidth="1"/>
  </cols>
  <sheetData>
    <row r="1" spans="1:8" x14ac:dyDescent="0.45">
      <c r="A1" t="s">
        <v>1</v>
      </c>
    </row>
    <row r="2" spans="1:8" x14ac:dyDescent="0.45">
      <c r="A2" s="3" t="s">
        <v>78</v>
      </c>
      <c r="B2" s="3" t="s">
        <v>79</v>
      </c>
      <c r="C2" s="3" t="s">
        <v>80</v>
      </c>
      <c r="D2" s="3" t="s">
        <v>81</v>
      </c>
      <c r="E2" s="3" t="s">
        <v>82</v>
      </c>
      <c r="F2" s="3" t="s">
        <v>83</v>
      </c>
      <c r="G2" s="4" t="s">
        <v>84</v>
      </c>
      <c r="H2" s="4" t="s">
        <v>85</v>
      </c>
    </row>
    <row r="3" spans="1:8" x14ac:dyDescent="0.45">
      <c r="A3" s="3" t="s">
        <v>86</v>
      </c>
      <c r="B3" s="3" t="s">
        <v>87</v>
      </c>
      <c r="C3" s="12">
        <v>56</v>
      </c>
      <c r="D3" s="7">
        <v>5300</v>
      </c>
      <c r="E3" s="7">
        <f t="shared" ref="E3:E10" si="0">C3*D3</f>
        <v>296800</v>
      </c>
      <c r="F3" s="7">
        <v>50</v>
      </c>
      <c r="G3" s="6"/>
      <c r="H3" s="3"/>
    </row>
    <row r="4" spans="1:8" x14ac:dyDescent="0.45">
      <c r="A4" s="3" t="s">
        <v>88</v>
      </c>
      <c r="B4" s="3" t="s">
        <v>89</v>
      </c>
      <c r="C4" s="12">
        <v>90</v>
      </c>
      <c r="D4" s="7">
        <v>2500</v>
      </c>
      <c r="E4" s="7">
        <f t="shared" si="0"/>
        <v>225000</v>
      </c>
      <c r="F4" s="7">
        <v>90</v>
      </c>
      <c r="G4" s="6"/>
      <c r="H4" s="3"/>
    </row>
    <row r="5" spans="1:8" x14ac:dyDescent="0.45">
      <c r="A5" s="3" t="s">
        <v>90</v>
      </c>
      <c r="B5" s="3" t="s">
        <v>91</v>
      </c>
      <c r="C5" s="12">
        <v>19</v>
      </c>
      <c r="D5" s="7">
        <v>6200</v>
      </c>
      <c r="E5" s="7">
        <f t="shared" si="0"/>
        <v>117800</v>
      </c>
      <c r="F5" s="7">
        <v>55</v>
      </c>
      <c r="G5" s="6"/>
      <c r="H5" s="3"/>
    </row>
    <row r="6" spans="1:8" x14ac:dyDescent="0.45">
      <c r="A6" s="3" t="s">
        <v>92</v>
      </c>
      <c r="B6" s="3" t="s">
        <v>93</v>
      </c>
      <c r="C6" s="12">
        <v>79</v>
      </c>
      <c r="D6" s="7">
        <v>2000</v>
      </c>
      <c r="E6" s="7">
        <f t="shared" si="0"/>
        <v>158000</v>
      </c>
      <c r="F6" s="7">
        <v>35</v>
      </c>
      <c r="G6" s="6"/>
      <c r="H6" s="3"/>
    </row>
    <row r="7" spans="1:8" x14ac:dyDescent="0.45">
      <c r="A7" s="3" t="s">
        <v>94</v>
      </c>
      <c r="B7" s="3" t="s">
        <v>95</v>
      </c>
      <c r="C7" s="12">
        <v>15</v>
      </c>
      <c r="D7" s="7">
        <v>5300</v>
      </c>
      <c r="E7" s="7">
        <f t="shared" si="0"/>
        <v>79500</v>
      </c>
      <c r="F7" s="7">
        <v>85</v>
      </c>
      <c r="G7" s="6"/>
      <c r="H7" s="3"/>
    </row>
    <row r="8" spans="1:8" x14ac:dyDescent="0.45">
      <c r="A8" s="3" t="s">
        <v>96</v>
      </c>
      <c r="B8" s="3" t="s">
        <v>97</v>
      </c>
      <c r="C8" s="12">
        <v>100</v>
      </c>
      <c r="D8" s="7">
        <v>2000</v>
      </c>
      <c r="E8" s="7">
        <f t="shared" si="0"/>
        <v>200000</v>
      </c>
      <c r="F8" s="7">
        <v>45</v>
      </c>
      <c r="G8" s="6"/>
      <c r="H8" s="3"/>
    </row>
    <row r="9" spans="1:8" x14ac:dyDescent="0.45">
      <c r="A9" s="3" t="s">
        <v>98</v>
      </c>
      <c r="B9" s="3" t="s">
        <v>99</v>
      </c>
      <c r="C9" s="12">
        <v>69</v>
      </c>
      <c r="D9" s="7">
        <v>5300</v>
      </c>
      <c r="E9" s="7">
        <f t="shared" si="0"/>
        <v>365700</v>
      </c>
      <c r="F9" s="7">
        <v>97</v>
      </c>
      <c r="G9" s="6"/>
      <c r="H9" s="3"/>
    </row>
    <row r="10" spans="1:8" x14ac:dyDescent="0.45">
      <c r="A10" s="3" t="s">
        <v>100</v>
      </c>
      <c r="B10" s="3" t="s">
        <v>101</v>
      </c>
      <c r="C10" s="12">
        <v>55</v>
      </c>
      <c r="D10" s="7">
        <v>3000</v>
      </c>
      <c r="E10" s="7">
        <f t="shared" si="0"/>
        <v>165000</v>
      </c>
      <c r="F10" s="7">
        <v>68</v>
      </c>
      <c r="G10" s="6"/>
      <c r="H10" s="3"/>
    </row>
    <row r="11" spans="1:8" x14ac:dyDescent="0.45">
      <c r="A11" s="22" t="s">
        <v>102</v>
      </c>
    </row>
    <row r="12" spans="1:8" x14ac:dyDescent="0.45">
      <c r="A12" s="25" t="s">
        <v>80</v>
      </c>
      <c r="B12" s="24"/>
      <c r="C12" s="4" t="s">
        <v>103</v>
      </c>
    </row>
    <row r="13" spans="1:8" x14ac:dyDescent="0.45">
      <c r="A13" s="23">
        <v>1</v>
      </c>
      <c r="B13" s="24">
        <v>20</v>
      </c>
      <c r="C13" s="3"/>
    </row>
    <row r="14" spans="1:8" x14ac:dyDescent="0.45">
      <c r="A14" s="23">
        <v>21</v>
      </c>
      <c r="B14" s="24">
        <v>50</v>
      </c>
      <c r="C14" s="3"/>
    </row>
    <row r="15" spans="1:8" x14ac:dyDescent="0.45">
      <c r="A15" s="23">
        <v>51</v>
      </c>
      <c r="B15" s="24">
        <v>70</v>
      </c>
      <c r="C15" s="3"/>
    </row>
    <row r="16" spans="1:8" x14ac:dyDescent="0.45">
      <c r="A16" s="23">
        <v>71</v>
      </c>
      <c r="B16" s="24">
        <v>100</v>
      </c>
      <c r="C16" s="3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7ACC8-316E-4454-9B23-51A2F494FDC9}">
  <sheetPr>
    <tabColor theme="5" tint="0.59999389629810485"/>
  </sheetPr>
  <dimension ref="A1:G10"/>
  <sheetViews>
    <sheetView workbookViewId="0">
      <selection activeCell="G38" sqref="G38"/>
    </sheetView>
  </sheetViews>
  <sheetFormatPr defaultRowHeight="17" x14ac:dyDescent="0.45"/>
  <cols>
    <col min="1" max="1" width="9.5" customWidth="1"/>
    <col min="2" max="2" width="12.5" customWidth="1"/>
    <col min="3" max="5" width="7.58203125" customWidth="1"/>
    <col min="6" max="6" width="9" bestFit="1" customWidth="1"/>
    <col min="7" max="7" width="12.25" bestFit="1" customWidth="1"/>
  </cols>
  <sheetData>
    <row r="1" spans="1:7" x14ac:dyDescent="0.45">
      <c r="A1" s="1"/>
      <c r="B1" s="1"/>
      <c r="C1" s="1"/>
      <c r="D1" s="1"/>
      <c r="F1" s="1" t="s">
        <v>112</v>
      </c>
      <c r="G1" s="17">
        <v>44275</v>
      </c>
    </row>
    <row r="2" spans="1:7" x14ac:dyDescent="0.45">
      <c r="A2" s="3" t="s">
        <v>40</v>
      </c>
      <c r="B2" s="3" t="s">
        <v>113</v>
      </c>
      <c r="C2" s="3" t="s">
        <v>114</v>
      </c>
      <c r="D2" s="3" t="s">
        <v>115</v>
      </c>
      <c r="E2" s="3" t="s">
        <v>116</v>
      </c>
      <c r="F2" s="4" t="s">
        <v>117</v>
      </c>
      <c r="G2" s="4" t="s">
        <v>118</v>
      </c>
    </row>
    <row r="3" spans="1:7" x14ac:dyDescent="0.45">
      <c r="A3" s="3" t="s">
        <v>104</v>
      </c>
      <c r="B3" s="5">
        <v>44277</v>
      </c>
      <c r="C3" s="26">
        <v>64</v>
      </c>
      <c r="D3" s="26">
        <v>84</v>
      </c>
      <c r="E3" s="26">
        <v>89</v>
      </c>
      <c r="F3" s="3"/>
      <c r="G3" s="12"/>
    </row>
    <row r="4" spans="1:7" x14ac:dyDescent="0.45">
      <c r="A4" s="3" t="s">
        <v>105</v>
      </c>
      <c r="B4" s="5">
        <v>44262</v>
      </c>
      <c r="C4" s="26">
        <v>56</v>
      </c>
      <c r="D4" s="26">
        <v>90</v>
      </c>
      <c r="E4" s="26">
        <v>90</v>
      </c>
      <c r="F4" s="3"/>
      <c r="G4" s="12"/>
    </row>
    <row r="5" spans="1:7" x14ac:dyDescent="0.45">
      <c r="A5" s="3" t="s">
        <v>106</v>
      </c>
      <c r="B5" s="5">
        <v>44208</v>
      </c>
      <c r="C5" s="26">
        <v>11</v>
      </c>
      <c r="D5" s="26">
        <v>13</v>
      </c>
      <c r="E5" s="26">
        <v>72</v>
      </c>
      <c r="F5" s="3"/>
      <c r="G5" s="12"/>
    </row>
    <row r="6" spans="1:7" x14ac:dyDescent="0.45">
      <c r="A6" s="3" t="s">
        <v>107</v>
      </c>
      <c r="B6" s="5">
        <v>44249</v>
      </c>
      <c r="C6" s="26">
        <v>85</v>
      </c>
      <c r="D6" s="26">
        <v>95</v>
      </c>
      <c r="E6" s="26">
        <v>37</v>
      </c>
      <c r="F6" s="3"/>
      <c r="G6" s="12"/>
    </row>
    <row r="7" spans="1:7" x14ac:dyDescent="0.45">
      <c r="A7" s="3" t="s">
        <v>108</v>
      </c>
      <c r="B7" s="5">
        <v>44267</v>
      </c>
      <c r="C7" s="26">
        <v>79</v>
      </c>
      <c r="D7" s="26">
        <v>66</v>
      </c>
      <c r="E7" s="26">
        <v>47</v>
      </c>
      <c r="F7" s="3"/>
      <c r="G7" s="12"/>
    </row>
    <row r="8" spans="1:7" x14ac:dyDescent="0.45">
      <c r="A8" s="3" t="s">
        <v>109</v>
      </c>
      <c r="B8" s="5">
        <v>44276</v>
      </c>
      <c r="C8" s="26">
        <v>85</v>
      </c>
      <c r="D8" s="26">
        <v>99</v>
      </c>
      <c r="E8" s="26">
        <v>85</v>
      </c>
      <c r="F8" s="3"/>
      <c r="G8" s="12"/>
    </row>
    <row r="9" spans="1:7" x14ac:dyDescent="0.45">
      <c r="A9" s="3" t="s">
        <v>110</v>
      </c>
      <c r="B9" s="5">
        <v>44270</v>
      </c>
      <c r="C9" s="26">
        <v>61</v>
      </c>
      <c r="D9" s="26">
        <v>85</v>
      </c>
      <c r="E9" s="26">
        <v>58</v>
      </c>
      <c r="F9" s="3"/>
      <c r="G9" s="12"/>
    </row>
    <row r="10" spans="1:7" x14ac:dyDescent="0.45">
      <c r="A10" s="3" t="s">
        <v>111</v>
      </c>
      <c r="B10" s="5">
        <v>44239</v>
      </c>
      <c r="C10" s="26">
        <v>93</v>
      </c>
      <c r="D10" s="26">
        <v>51</v>
      </c>
      <c r="E10" s="26">
        <v>70</v>
      </c>
      <c r="F10" s="3"/>
      <c r="G10" s="12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합격포인트_01_유형1~3</vt:lpstr>
      <vt:lpstr>01_유형4~8</vt:lpstr>
      <vt:lpstr>01_체크체크_①~⑧</vt:lpstr>
      <vt:lpstr>02_유형1~2</vt:lpstr>
      <vt:lpstr>02_체크체크_①~②</vt:lpstr>
      <vt:lpstr>대표기출문제_기출1~3</vt:lpstr>
      <vt:lpstr>기출4~5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ju duli</cp:lastModifiedBy>
  <dcterms:created xsi:type="dcterms:W3CDTF">2023-07-14T04:59:06Z</dcterms:created>
  <dcterms:modified xsi:type="dcterms:W3CDTF">2025-10-13T06:57:26Z</dcterms:modified>
</cp:coreProperties>
</file>