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_컴활2급실기_기본서\03 기본모의고사\"/>
    </mc:Choice>
  </mc:AlternateContent>
  <xr:revisionPtr revIDLastSave="0" documentId="13_ncr:1_{8FC72A54-EB01-4DF1-AE06-BF32968C0B04}" xr6:coauthVersionLast="47" xr6:coauthVersionMax="47" xr10:uidLastSave="{00000000-0000-0000-0000-000000000000}"/>
  <bookViews>
    <workbookView xWindow="-120" yWindow="-120" windowWidth="29040" windowHeight="15840" firstSheet="1" activeTab="11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시나리오 요약" sheetId="14" r:id="rId9"/>
    <sheet name="분석작업-3" sheetId="10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">'분석작업-3'!$G$6</definedName>
    <definedName name="이지형">'분석작업-3'!$G$4</definedName>
    <definedName name="판매현황">'기본작업-2'!$A$3:$G$3</definedName>
  </definedNames>
  <calcPr calcId="191029"/>
  <pivotCaches>
    <pivotCache cacheId="3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" i="12" l="1"/>
  <c r="G6" i="12"/>
  <c r="G7" i="12"/>
  <c r="G8" i="12"/>
  <c r="G9" i="12"/>
  <c r="G4" i="12"/>
  <c r="G17" i="5"/>
  <c r="G10" i="5"/>
  <c r="G6" i="5"/>
  <c r="G19" i="5" s="1"/>
  <c r="F18" i="5"/>
  <c r="E18" i="5"/>
  <c r="F11" i="5"/>
  <c r="E11" i="5"/>
  <c r="F7" i="5"/>
  <c r="F20" i="5" s="1"/>
  <c r="E7" i="5"/>
  <c r="E20" i="5" s="1"/>
  <c r="E18" i="2"/>
  <c r="I4" i="2"/>
  <c r="A37" i="2"/>
  <c r="J17" i="2"/>
  <c r="J16" i="2"/>
  <c r="C4" i="2" a="1"/>
  <c r="C4" i="2" s="1"/>
  <c r="E17" i="2"/>
  <c r="E16" i="2"/>
  <c r="L8" i="2"/>
  <c r="I3" i="2"/>
  <c r="L7" i="2" a="1"/>
  <c r="L7" i="2" s="1"/>
  <c r="C3" i="2" a="1"/>
  <c r="C3" i="2" s="1"/>
  <c r="A15" i="9"/>
  <c r="I5" i="8"/>
  <c r="I6" i="8"/>
  <c r="I7" i="8"/>
  <c r="I8" i="8"/>
  <c r="I9" i="8"/>
  <c r="I10" i="8"/>
  <c r="I11" i="8"/>
  <c r="I12" i="8"/>
  <c r="I13" i="8"/>
  <c r="I4" i="8"/>
  <c r="D5" i="10"/>
  <c r="E5" i="10"/>
  <c r="F5" i="10" s="1"/>
  <c r="D6" i="10"/>
  <c r="E6" i="10" s="1"/>
  <c r="F6" i="10" s="1"/>
  <c r="G6" i="10" s="1"/>
  <c r="D7" i="10"/>
  <c r="E7" i="10" s="1"/>
  <c r="F7" i="10" s="1"/>
  <c r="D8" i="10"/>
  <c r="E8" i="10"/>
  <c r="F8" i="10" s="1"/>
  <c r="D9" i="10"/>
  <c r="E9" i="10" s="1"/>
  <c r="F9" i="10" s="1"/>
  <c r="D10" i="10"/>
  <c r="E10" i="10"/>
  <c r="F10" i="10" s="1"/>
  <c r="D11" i="10"/>
  <c r="E11" i="10" s="1"/>
  <c r="F11" i="10" s="1"/>
  <c r="D12" i="10"/>
  <c r="E12" i="10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G14" i="10"/>
  <c r="G12" i="10"/>
  <c r="G10" i="10"/>
  <c r="G8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<sst xmlns="http://schemas.openxmlformats.org/spreadsheetml/2006/main" count="498" uniqueCount="298">
  <si>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</si>
  <si>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</si>
  <si>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</si>
  <si>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</si>
  <si>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</si>
  <si>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</si>
  <si>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</si>
  <si>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</si>
  <si>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</si>
  <si>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</si>
  <si>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</si>
  <si>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</si>
  <si>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</si>
  <si>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</si>
  <si>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</si>
  <si>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</si>
  <si>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</si>
  <si>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</si>
  <si>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</si>
  <si>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</si>
  <si>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</si>
  <si>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</si>
  <si>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</si>
  <si>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</si>
  <si>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</si>
  <si>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</si>
  <si>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</si>
  <si>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</si>
  <si>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</si>
  <si>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</si>
  <si>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</si>
  <si>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</si>
  <si>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</si>
  <si>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</si>
  <si>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</si>
  <si>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</si>
  <si>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</si>
  <si>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</si>
  <si>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</si>
  <si>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</si>
  <si>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</si>
  <si>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</si>
  <si>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</si>
  <si>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</si>
  <si>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</si>
  <si>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</si>
  <si>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</si>
  <si>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</si>
  <si>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</si>
  <si>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</si>
  <si>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</si>
  <si>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</si>
  <si>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</si>
  <si>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</si>
  <si>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</si>
  <si>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</si>
  <si>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</si>
  <si>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</si>
  <si>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</si>
  <si>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</si>
  <si>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</si>
  <si>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</si>
  <si>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</si>
  <si>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</si>
  <si>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</si>
  <si>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</si>
  <si>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</si>
  <si>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</si>
  <si>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</si>
  <si>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</si>
  <si>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</si>
  <si>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</si>
  <si>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</si>
  <si>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</si>
  <si>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</si>
  <si>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</si>
  <si>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</si>
  <si>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</si>
  <si>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</si>
  <si>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</si>
  <si>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</si>
  <si>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</si>
  <si>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</si>
  <si>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</si>
  <si>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</si>
  <si>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</si>
  <si>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</si>
  <si>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</si>
  <si>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</si>
  <si>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</si>
  <si>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</si>
  <si>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</si>
  <si>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</si>
  <si>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</si>
  <si>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</si>
  <si>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</si>
  <si>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</si>
  <si>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</si>
  <si>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</si>
  <si>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</si>
  <si>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</si>
  <si>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</si>
  <si>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</si>
  <si>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</si>
  <si>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</si>
  <si>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</si>
  <si>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</si>
  <si>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</si>
  <si>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</si>
  <si>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</si>
  <si>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</si>
  <si>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</si>
  <si>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</si>
  <si>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</si>
  <si>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</si>
  <si>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</si>
  <si>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</si>
  <si>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</si>
  <si>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</si>
  <si>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</si>
  <si>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</si>
  <si>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</si>
  <si>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</si>
  <si>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</si>
  <si>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</si>
  <si>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</si>
  <si>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</si>
  <si>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</si>
  <si>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</si>
  <si>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</si>
  <si>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</si>
  <si>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</si>
  <si>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</si>
  <si>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</si>
  <si>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</si>
  <si>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</si>
  <si>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</si>
  <si>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</si>
  <si>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</si>
  <si>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</si>
  <si>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</si>
  <si>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</si>
  <si>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</si>
  <si>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</si>
  <si>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</si>
  <si>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</si>
  <si>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</si>
  <si>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</si>
  <si>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</si>
  <si>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</si>
  <si>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</si>
  <si>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</si>
  <si>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</si>
  <si>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</si>
  <si>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</si>
  <si>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</si>
  <si>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</si>
  <si>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</si>
  <si>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</si>
  <si>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</si>
  <si>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</si>
  <si>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</si>
  <si>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</si>
  <si>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</si>
  <si>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</si>
  <si>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</si>
  <si>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</si>
  <si>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</si>
  <si>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</si>
  <si>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</si>
  <si>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</si>
  <si>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</si>
  <si>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</si>
  <si>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</si>
  <si>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</si>
  <si>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</si>
  <si>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</si>
  <si>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</si>
  <si>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</si>
  <si>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</si>
  <si>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</si>
  <si>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</si>
  <si>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</si>
  <si>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</si>
  <si>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</si>
  <si>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</si>
  <si>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</si>
  <si>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</si>
  <si>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</si>
  <si>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</si>
  <si>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</si>
  <si>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</si>
  <si>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</si>
  <si>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</si>
  <si>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</si>
  <si>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</si>
  <si>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</si>
  <si>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</si>
  <si>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</si>
  <si>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</si>
  <si>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</si>
  <si>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</si>
  <si>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</si>
  <si>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</si>
  <si>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</si>
  <si>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</si>
  <si>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</si>
  <si>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</si>
  <si>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</si>
  <si>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</si>
  <si>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</si>
  <si>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</si>
  <si>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</si>
  <si>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</si>
  <si>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</si>
  <si>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</si>
  <si>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</si>
  <si>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</si>
  <si>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</si>
  <si>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</si>
  <si>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</si>
  <si>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</si>
  <si>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</si>
  <si>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</si>
  <si>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</si>
  <si>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</si>
  <si>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</si>
  <si>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</si>
  <si>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</si>
  <si>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</si>
  <si>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</si>
  <si>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</si>
  <si>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</si>
  <si>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</si>
  <si>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</si>
  <si>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</si>
  <si>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</si>
  <si>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</si>
  <si>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</si>
  <si>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</si>
  <si>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</si>
  <si>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</si>
  <si>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</si>
  <si>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</si>
  <si>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</si>
  <si>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</si>
  <si>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</si>
  <si>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</si>
  <si>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</si>
  <si>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</si>
  <si>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</si>
  <si>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</si>
  <si>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</si>
  <si>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</si>
  <si>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</si>
  <si>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</si>
  <si>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</si>
  <si>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</si>
  <si>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</si>
  <si>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</si>
  <si>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</si>
  <si>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</si>
  <si>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</si>
  <si>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</si>
  <si>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</si>
  <si>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</si>
  <si>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</si>
  <si>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</si>
  <si>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</si>
  <si>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</si>
  <si>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</si>
  <si>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대리점</t>
    <phoneticPr fontId="1" type="noConversion"/>
  </si>
  <si>
    <t>매출평균</t>
    <phoneticPr fontId="1" type="noConversion"/>
  </si>
  <si>
    <t>&lt;=50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</si>
  <si>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</si>
  <si>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</si>
  <si>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</si>
  <si>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</si>
  <si>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</si>
  <si>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</si>
  <si>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</si>
  <si>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</si>
  <si>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</si>
  <si>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</si>
  <si>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</si>
  <si>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</si>
  <si>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</si>
  <si>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</si>
  <si>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상여급/공제계비율인하</t>
  </si>
  <si>
    <t>만든 사람 user 날짜 2025-10-13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</si>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</sst>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2" xfId="3" applyAlignment="1">
      <alignment horizontal="centerContinuous" vertical="center"/>
    </xf>
    <xf numFmtId="177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2" fillId="3" borderId="3" xfId="4" applyBorder="1" applyAlignment="1">
      <alignment horizontal="center" vertical="center"/>
    </xf>
    <xf numFmtId="0" fontId="2" fillId="3" borderId="4" xfId="4" applyBorder="1" applyAlignment="1">
      <alignment horizontal="center" vertical="center"/>
    </xf>
    <xf numFmtId="0" fontId="2" fillId="3" borderId="5" xfId="4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9" fillId="5" borderId="14" xfId="0" applyFont="1" applyFill="1" applyBorder="1" applyAlignment="1">
      <alignment horizontal="left" vertical="center"/>
    </xf>
    <xf numFmtId="0" fontId="8" fillId="5" borderId="12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0" fillId="6" borderId="0" xfId="0" applyFont="1" applyFill="1" applyBorder="1" applyAlignment="1">
      <alignment horizontal="left" vertical="center"/>
    </xf>
    <xf numFmtId="0" fontId="11" fillId="6" borderId="15" xfId="0" applyFont="1" applyFill="1" applyBorder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0" fillId="6" borderId="13" xfId="0" applyFont="1" applyFill="1" applyBorder="1" applyAlignment="1">
      <alignment horizontal="left" vertical="center"/>
    </xf>
    <xf numFmtId="0" fontId="8" fillId="5" borderId="12" xfId="0" applyFont="1" applyFill="1" applyBorder="1" applyAlignment="1">
      <alignment horizontal="right" vertical="center"/>
    </xf>
    <xf numFmtId="0" fontId="8" fillId="5" borderId="14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  <xf numFmtId="0" fontId="14" fillId="4" borderId="1" xfId="0" applyFont="1" applyFill="1" applyBorder="1" applyAlignment="1">
      <alignment horizontal="center" vertical="center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6569</xdr:colOff>
      <xdr:row>10</xdr:row>
      <xdr:rowOff>19707</xdr:rowOff>
    </xdr:from>
    <xdr:to>
      <xdr:col>6</xdr:col>
      <xdr:colOff>6569</xdr:colOff>
      <xdr:row>11</xdr:row>
      <xdr:rowOff>203638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C0A61F87-71AB-4370-98DC-140202AC4966}"/>
            </a:ext>
          </a:extLst>
        </xdr:cNvPr>
        <xdr:cNvSpPr/>
      </xdr:nvSpPr>
      <xdr:spPr>
        <a:xfrm>
          <a:off x="2896914" y="2167759"/>
          <a:ext cx="1445172" cy="394138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285750</xdr:colOff>
          <xdr:row>15</xdr:row>
          <xdr:rowOff>47625</xdr:rowOff>
        </xdr:from>
        <xdr:to>
          <xdr:col>5</xdr:col>
          <xdr:colOff>485775</xdr:colOff>
          <xdr:row>17</xdr:row>
          <xdr:rowOff>114300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A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ㄱㄱㄱㄱ단추 2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43.464788078702" createdVersion="7" refreshedVersion="7" minRefreshableVersion="3" recordCount="8" xr:uid="{D014A5C0-95A0-4960-ACDA-2208C9A3A2B3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E6D9F0-4899-47EA-92BF-477A96FFBC33}" name="피벗 테이블1" cacheId="3" applyNumberFormats="0" applyBorderFormats="0" applyFontFormats="0" applyPatternFormats="0" applyAlignmentFormats="0" applyWidthHeightFormats="1" dataCaption="값" missingCaption="#" updatedVersion="7" minRefreshableVersion="3" useAutoFormatting="1" itemPrintTitles="1" createdVersion="7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/>
  </sheetViews>
  <sheetFormatPr defaultRowHeight="16.5" x14ac:dyDescent="0.3"/>
  <cols>
    <col min="3" max="3" width="14.25" bestFit="1" customWidth="1"/>
    <col min="5" max="5" width="11.875" bestFit="1" customWidth="1"/>
    <col min="6" max="6" width="9.125" bestFit="1" customWidth="1"/>
  </cols>
  <sheetData>
    <row r="1" spans="1:7" x14ac:dyDescent="0.3">
      <c r="A1" t="s">
        <v>0</v>
      </c>
    </row>
    <row r="3" spans="1:7" x14ac:dyDescent="0.3">
      <c r="A3" s="2"/>
      <c r="B3" s="2"/>
      <c r="C3" s="2"/>
      <c r="D3" s="2"/>
      <c r="E3" s="2"/>
      <c r="F3" s="2"/>
      <c r="G3" s="2"/>
    </row>
    <row r="4" spans="1:7" x14ac:dyDescent="0.3">
      <c r="A4" s="2"/>
      <c r="B4" s="2"/>
      <c r="C4" s="2"/>
      <c r="D4" s="2"/>
      <c r="E4" s="3"/>
      <c r="F4" s="1"/>
      <c r="G4" s="2"/>
    </row>
    <row r="5" spans="1:7" x14ac:dyDescent="0.3">
      <c r="A5" s="2"/>
      <c r="B5" s="2"/>
      <c r="C5" s="2"/>
      <c r="D5" s="2"/>
      <c r="E5" s="3"/>
      <c r="F5" s="1"/>
      <c r="G5" s="2"/>
    </row>
    <row r="6" spans="1:7" x14ac:dyDescent="0.3">
      <c r="A6" s="2"/>
      <c r="B6" s="2"/>
      <c r="C6" s="2"/>
      <c r="D6" s="2"/>
      <c r="E6" s="3"/>
      <c r="F6" s="1"/>
      <c r="G6" s="2"/>
    </row>
    <row r="7" spans="1:7" x14ac:dyDescent="0.3">
      <c r="A7" s="2"/>
      <c r="B7" s="2"/>
      <c r="C7" s="2"/>
      <c r="D7" s="2"/>
      <c r="E7" s="3"/>
      <c r="F7" s="1"/>
      <c r="G7" s="2"/>
    </row>
    <row r="8" spans="1:7" x14ac:dyDescent="0.3">
      <c r="A8" s="2"/>
      <c r="B8" s="2"/>
      <c r="C8" s="2"/>
      <c r="D8" s="2"/>
      <c r="E8" s="3"/>
      <c r="F8" s="1"/>
      <c r="G8" s="2"/>
    </row>
    <row r="9" spans="1:7" x14ac:dyDescent="0.3">
      <c r="A9" s="2"/>
      <c r="B9" s="2"/>
      <c r="C9" s="2"/>
      <c r="D9" s="2"/>
      <c r="E9" s="3"/>
      <c r="F9" s="1"/>
      <c r="G9" s="2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zoomScale="145" zoomScaleNormal="145" workbookViewId="0">
      <selection activeCell="G4" sqref="G4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16" t="s">
        <v>175</v>
      </c>
      <c r="B1" s="16"/>
      <c r="C1" s="16"/>
      <c r="D1" s="16"/>
      <c r="E1" s="16"/>
      <c r="F1" s="16"/>
      <c r="G1" s="16"/>
    </row>
    <row r="3" spans="1:7" x14ac:dyDescent="0.3">
      <c r="A3" s="7" t="s">
        <v>1</v>
      </c>
      <c r="B3" s="7" t="s">
        <v>75</v>
      </c>
      <c r="C3" s="7" t="s">
        <v>176</v>
      </c>
      <c r="D3" s="7" t="s">
        <v>177</v>
      </c>
      <c r="E3" s="7" t="s">
        <v>178</v>
      </c>
      <c r="F3" s="7" t="s">
        <v>179</v>
      </c>
      <c r="G3" s="7" t="s">
        <v>180</v>
      </c>
    </row>
    <row r="4" spans="1:7" x14ac:dyDescent="0.3">
      <c r="A4" s="7" t="s">
        <v>181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3">
      <c r="A5" s="7" t="s">
        <v>182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3">
      <c r="A6" s="7" t="s">
        <v>183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3">
      <c r="A7" s="7" t="s">
        <v>184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3">
      <c r="A8" s="7" t="s">
        <v>185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3">
      <c r="A9" s="7" t="s">
        <v>186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3">
      <c r="A10" s="7" t="s">
        <v>187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3">
      <c r="A11" s="7" t="s">
        <v>188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3">
      <c r="A12" s="7" t="s">
        <v>189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3">
      <c r="A13" s="7" t="s">
        <v>190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3">
      <c r="A14" s="7" t="s">
        <v>191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3">
      <c r="A16" s="6" t="s">
        <v>192</v>
      </c>
      <c r="B16" s="6" t="s">
        <v>193</v>
      </c>
      <c r="C16" s="13">
        <v>0.8</v>
      </c>
      <c r="E16" s="6" t="s">
        <v>194</v>
      </c>
      <c r="F16" s="6" t="s">
        <v>195</v>
      </c>
      <c r="G16" s="13">
        <v>0.12</v>
      </c>
    </row>
  </sheetData>
  <scenarios current="0" sqref="G4 G6">
    <scenario name="상여급/공제계비율인하" locked="1" count="2" user="user" comment="만든 사람 user 날짜 2025-10-13">
      <inputCells r="C16" val="0.7" numFmtId="9"/>
      <inputCells r="G16" val="0.11" numFmtId="9"/>
    </scenario>
    <scenario name="상여급/공제계비율인상" locked="1" count="2" user="user" comment="만든 사람 user 날짜 2025-10-13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zoomScale="145" zoomScaleNormal="145" workbookViewId="0">
      <selection activeCell="G4" sqref="G4:G9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16" t="s">
        <v>258</v>
      </c>
      <c r="B1" s="16"/>
      <c r="C1" s="16"/>
      <c r="D1" s="16"/>
      <c r="E1" s="16"/>
      <c r="F1" s="16"/>
      <c r="G1" s="16"/>
      <c r="H1" s="16"/>
      <c r="I1" s="16"/>
      <c r="J1" s="16"/>
    </row>
    <row r="3" spans="1:10" x14ac:dyDescent="0.3">
      <c r="A3" s="57" t="s">
        <v>196</v>
      </c>
      <c r="B3" s="57" t="s">
        <v>259</v>
      </c>
      <c r="C3" s="57" t="s">
        <v>260</v>
      </c>
      <c r="D3" s="57" t="s">
        <v>2</v>
      </c>
      <c r="E3" s="57" t="s">
        <v>32</v>
      </c>
      <c r="F3" s="57" t="s">
        <v>33</v>
      </c>
      <c r="G3" s="57" t="s">
        <v>197</v>
      </c>
      <c r="H3" s="57" t="s">
        <v>198</v>
      </c>
      <c r="I3" s="57" t="s">
        <v>199</v>
      </c>
      <c r="J3" s="57" t="s">
        <v>200</v>
      </c>
    </row>
    <row r="4" spans="1:10" x14ac:dyDescent="0.3">
      <c r="A4" s="6" t="s">
        <v>201</v>
      </c>
      <c r="B4" s="6" t="s">
        <v>202</v>
      </c>
      <c r="C4" s="6" t="s">
        <v>261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211</v>
      </c>
    </row>
    <row r="5" spans="1:10" x14ac:dyDescent="0.3">
      <c r="A5" s="6" t="s">
        <v>203</v>
      </c>
      <c r="B5" s="6" t="s">
        <v>204</v>
      </c>
      <c r="C5" s="6" t="s">
        <v>262</v>
      </c>
      <c r="D5" s="6" t="s">
        <v>4</v>
      </c>
      <c r="E5" s="9">
        <v>45324</v>
      </c>
      <c r="F5" s="9">
        <v>45326</v>
      </c>
      <c r="G5" s="14">
        <f t="shared" ref="G5:G9" si="0">F5-E5</f>
        <v>2</v>
      </c>
      <c r="H5" s="6">
        <v>15</v>
      </c>
      <c r="I5" s="6">
        <v>12</v>
      </c>
      <c r="J5" s="6" t="s">
        <v>212</v>
      </c>
    </row>
    <row r="6" spans="1:10" x14ac:dyDescent="0.3">
      <c r="A6" s="6" t="s">
        <v>205</v>
      </c>
      <c r="B6" s="6" t="s">
        <v>206</v>
      </c>
      <c r="C6" s="6" t="s">
        <v>263</v>
      </c>
      <c r="D6" s="6" t="s">
        <v>3</v>
      </c>
      <c r="E6" s="9">
        <v>45330</v>
      </c>
      <c r="F6" s="9">
        <v>45332</v>
      </c>
      <c r="G6" s="14">
        <f t="shared" si="0"/>
        <v>2</v>
      </c>
      <c r="H6" s="6">
        <v>16</v>
      </c>
      <c r="I6" s="6">
        <v>2</v>
      </c>
      <c r="J6" s="6" t="s">
        <v>211</v>
      </c>
    </row>
    <row r="7" spans="1:10" x14ac:dyDescent="0.3">
      <c r="A7" s="6" t="s">
        <v>207</v>
      </c>
      <c r="B7" s="6" t="s">
        <v>6</v>
      </c>
      <c r="C7" s="6" t="s">
        <v>264</v>
      </c>
      <c r="D7" s="6" t="s">
        <v>4</v>
      </c>
      <c r="E7" s="9">
        <v>45335</v>
      </c>
      <c r="F7" s="9">
        <v>45336</v>
      </c>
      <c r="G7" s="14">
        <f t="shared" si="0"/>
        <v>1</v>
      </c>
      <c r="H7" s="6">
        <v>14</v>
      </c>
      <c r="I7" s="6">
        <v>4</v>
      </c>
      <c r="J7" s="6" t="s">
        <v>211</v>
      </c>
    </row>
    <row r="8" spans="1:10" x14ac:dyDescent="0.3">
      <c r="A8" s="6" t="s">
        <v>208</v>
      </c>
      <c r="B8" s="6" t="s">
        <v>7</v>
      </c>
      <c r="C8" s="6" t="s">
        <v>265</v>
      </c>
      <c r="D8" s="6" t="s">
        <v>4</v>
      </c>
      <c r="E8" s="9">
        <v>45337</v>
      </c>
      <c r="F8" s="9">
        <v>45338</v>
      </c>
      <c r="G8" s="14">
        <f t="shared" si="0"/>
        <v>1</v>
      </c>
      <c r="H8" s="6">
        <v>25</v>
      </c>
      <c r="I8" s="6">
        <v>17</v>
      </c>
      <c r="J8" s="6" t="s">
        <v>212</v>
      </c>
    </row>
    <row r="9" spans="1:10" x14ac:dyDescent="0.3">
      <c r="A9" s="6" t="s">
        <v>209</v>
      </c>
      <c r="B9" s="6" t="s">
        <v>210</v>
      </c>
      <c r="C9" s="6" t="s">
        <v>266</v>
      </c>
      <c r="D9" s="6" t="s">
        <v>3</v>
      </c>
      <c r="E9" s="9">
        <v>45342</v>
      </c>
      <c r="F9" s="9">
        <v>45344</v>
      </c>
      <c r="G9" s="14">
        <f t="shared" si="0"/>
        <v>2</v>
      </c>
      <c r="H9" s="6">
        <v>8</v>
      </c>
      <c r="I9" s="6">
        <v>3</v>
      </c>
      <c r="J9" s="6" t="s">
        <v>211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4" name="Button 2">
              <controlPr defaultSize="0" print="0" autoFill="0" autoPict="0" macro="[0]!단추2_Click">
                <anchor moveWithCells="1" sizeWithCells="1">
                  <from>
                    <xdr:col>3</xdr:col>
                    <xdr:colOff>285750</xdr:colOff>
                    <xdr:row>15</xdr:row>
                    <xdr:rowOff>47625</xdr:rowOff>
                  </from>
                  <to>
                    <xdr:col>5</xdr:col>
                    <xdr:colOff>485775</xdr:colOff>
                    <xdr:row>17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abSelected="1" zoomScale="160" zoomScaleNormal="160" workbookViewId="0">
      <selection activeCell="L23" sqref="L23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16" t="s">
        <v>213</v>
      </c>
      <c r="B1" s="16"/>
      <c r="C1" s="16"/>
      <c r="D1" s="16"/>
      <c r="E1" s="16"/>
      <c r="F1" s="16"/>
      <c r="G1" s="16"/>
      <c r="H1" s="16"/>
      <c r="I1" s="16"/>
    </row>
    <row r="3" spans="1:9" x14ac:dyDescent="0.3">
      <c r="A3" s="6" t="s">
        <v>214</v>
      </c>
      <c r="B3" s="6" t="s">
        <v>196</v>
      </c>
      <c r="C3" s="6" t="s">
        <v>215</v>
      </c>
      <c r="D3" s="6" t="s">
        <v>2</v>
      </c>
      <c r="E3" s="6" t="s">
        <v>216</v>
      </c>
      <c r="F3" s="6" t="s">
        <v>217</v>
      </c>
      <c r="G3" s="6" t="s">
        <v>218</v>
      </c>
      <c r="H3" s="6" t="s">
        <v>219</v>
      </c>
      <c r="I3" s="6" t="s">
        <v>220</v>
      </c>
    </row>
    <row r="4" spans="1:9" x14ac:dyDescent="0.3">
      <c r="A4" s="6" t="s">
        <v>221</v>
      </c>
      <c r="B4" s="6" t="s">
        <v>222</v>
      </c>
      <c r="C4" s="6" t="s">
        <v>223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3">
      <c r="A5" s="6" t="s">
        <v>224</v>
      </c>
      <c r="B5" s="6" t="s">
        <v>225</v>
      </c>
      <c r="C5" s="6" t="s">
        <v>223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3">
      <c r="A6" s="6" t="s">
        <v>226</v>
      </c>
      <c r="B6" s="6" t="s">
        <v>227</v>
      </c>
      <c r="C6" s="6" t="s">
        <v>228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3">
      <c r="A7" s="6" t="s">
        <v>229</v>
      </c>
      <c r="B7" s="6" t="s">
        <v>230</v>
      </c>
      <c r="C7" s="6" t="s">
        <v>228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3">
      <c r="A8" s="6" t="s">
        <v>231</v>
      </c>
      <c r="B8" s="6" t="s">
        <v>232</v>
      </c>
      <c r="C8" s="6" t="s">
        <v>233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3">
      <c r="A9" s="6" t="s">
        <v>234</v>
      </c>
      <c r="B9" s="6" t="s">
        <v>235</v>
      </c>
      <c r="C9" s="6" t="s">
        <v>223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3">
      <c r="A10" s="6" t="s">
        <v>236</v>
      </c>
      <c r="B10" s="6" t="s">
        <v>237</v>
      </c>
      <c r="C10" s="6" t="s">
        <v>228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3">
      <c r="A11" s="6" t="s">
        <v>238</v>
      </c>
      <c r="B11" s="6" t="s">
        <v>239</v>
      </c>
      <c r="C11" s="6" t="s">
        <v>233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3">
      <c r="A12" s="6" t="s">
        <v>240</v>
      </c>
      <c r="B12" s="6" t="s">
        <v>241</v>
      </c>
      <c r="C12" s="6" t="s">
        <v>223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3">
      <c r="A13" s="6" t="s">
        <v>242</v>
      </c>
      <c r="B13" s="6" t="s">
        <v>243</v>
      </c>
      <c r="C13" s="6" t="s">
        <v>233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zoomScale="145" zoomScaleNormal="145" workbookViewId="0">
      <selection activeCell="H15" sqref="H15"/>
    </sheetView>
  </sheetViews>
  <sheetFormatPr defaultRowHeight="16.5" x14ac:dyDescent="0.3"/>
  <cols>
    <col min="4" max="4" width="13.5" bestFit="1" customWidth="1"/>
    <col min="6" max="6" width="13.5" bestFit="1" customWidth="1"/>
  </cols>
  <sheetData>
    <row r="1" spans="1:7" ht="24.95" customHeight="1" thickBot="1" x14ac:dyDescent="0.35">
      <c r="A1" s="20" t="s">
        <v>93</v>
      </c>
      <c r="B1" s="20"/>
      <c r="C1" s="20"/>
      <c r="D1" s="20"/>
      <c r="E1" s="20"/>
      <c r="F1" s="20"/>
      <c r="G1" s="20"/>
    </row>
    <row r="2" spans="1:7" ht="18" thickTop="1" thickBot="1" x14ac:dyDescent="0.35"/>
    <row r="3" spans="1:7" x14ac:dyDescent="0.3">
      <c r="A3" s="23" t="s">
        <v>271</v>
      </c>
      <c r="B3" s="24" t="s">
        <v>94</v>
      </c>
      <c r="C3" s="24" t="s">
        <v>95</v>
      </c>
      <c r="D3" s="24" t="s">
        <v>96</v>
      </c>
      <c r="E3" s="24" t="s">
        <v>97</v>
      </c>
      <c r="F3" s="24" t="s">
        <v>98</v>
      </c>
      <c r="G3" s="25" t="s">
        <v>99</v>
      </c>
    </row>
    <row r="4" spans="1:7" x14ac:dyDescent="0.3">
      <c r="A4" s="26" t="s">
        <v>100</v>
      </c>
      <c r="B4" s="14">
        <v>200</v>
      </c>
      <c r="C4" s="14">
        <v>220</v>
      </c>
      <c r="D4" s="21">
        <v>26400000</v>
      </c>
      <c r="E4" s="22">
        <v>0.1</v>
      </c>
      <c r="F4" s="21">
        <v>23760000</v>
      </c>
      <c r="G4" s="27">
        <v>1.1000000000000001</v>
      </c>
    </row>
    <row r="5" spans="1:7" x14ac:dyDescent="0.3">
      <c r="A5" s="26" t="s">
        <v>64</v>
      </c>
      <c r="B5" s="14">
        <v>150</v>
      </c>
      <c r="C5" s="14">
        <v>120</v>
      </c>
      <c r="D5" s="21">
        <v>14400000</v>
      </c>
      <c r="E5" s="22">
        <v>0</v>
      </c>
      <c r="F5" s="21">
        <v>14400000</v>
      </c>
      <c r="G5" s="27">
        <v>0.8</v>
      </c>
    </row>
    <row r="6" spans="1:7" x14ac:dyDescent="0.3">
      <c r="A6" s="26" t="s">
        <v>101</v>
      </c>
      <c r="B6" s="14">
        <v>120</v>
      </c>
      <c r="C6" s="14">
        <v>100</v>
      </c>
      <c r="D6" s="21">
        <v>12000000</v>
      </c>
      <c r="E6" s="22">
        <v>0</v>
      </c>
      <c r="F6" s="21">
        <v>12000000</v>
      </c>
      <c r="G6" s="27">
        <v>0.83</v>
      </c>
    </row>
    <row r="7" spans="1:7" x14ac:dyDescent="0.3">
      <c r="A7" s="26" t="s">
        <v>102</v>
      </c>
      <c r="B7" s="14">
        <v>300</v>
      </c>
      <c r="C7" s="14">
        <v>220</v>
      </c>
      <c r="D7" s="21">
        <v>66000000</v>
      </c>
      <c r="E7" s="22">
        <v>0.2</v>
      </c>
      <c r="F7" s="21">
        <v>52800000</v>
      </c>
      <c r="G7" s="27">
        <v>0.73</v>
      </c>
    </row>
    <row r="8" spans="1:7" x14ac:dyDescent="0.3">
      <c r="A8" s="26" t="s">
        <v>103</v>
      </c>
      <c r="B8" s="14">
        <v>200</v>
      </c>
      <c r="C8" s="14">
        <v>210</v>
      </c>
      <c r="D8" s="21">
        <v>63000000</v>
      </c>
      <c r="E8" s="22">
        <v>0.2</v>
      </c>
      <c r="F8" s="21">
        <v>50400000</v>
      </c>
      <c r="G8" s="27">
        <v>1.05</v>
      </c>
    </row>
    <row r="9" spans="1:7" x14ac:dyDescent="0.3">
      <c r="A9" s="26" t="s">
        <v>104</v>
      </c>
      <c r="B9" s="14">
        <v>150</v>
      </c>
      <c r="C9" s="14">
        <v>150</v>
      </c>
      <c r="D9" s="21">
        <v>45000000</v>
      </c>
      <c r="E9" s="22">
        <v>0.15</v>
      </c>
      <c r="F9" s="21">
        <v>38250000</v>
      </c>
      <c r="G9" s="27">
        <v>1</v>
      </c>
    </row>
    <row r="10" spans="1:7" ht="17.25" thickBot="1" x14ac:dyDescent="0.35">
      <c r="A10" s="28" t="s">
        <v>105</v>
      </c>
      <c r="B10" s="29">
        <v>1120</v>
      </c>
      <c r="C10" s="29">
        <v>1020</v>
      </c>
      <c r="D10" s="30">
        <v>226800000</v>
      </c>
      <c r="E10" s="31"/>
      <c r="F10" s="30">
        <v>191610000</v>
      </c>
      <c r="G10" s="32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zoomScale="160" zoomScaleNormal="160" workbookViewId="0">
      <selection activeCell="A5" sqref="A5:K12"/>
    </sheetView>
  </sheetViews>
  <sheetFormatPr defaultRowHeight="16.5" x14ac:dyDescent="0.3"/>
  <cols>
    <col min="2" max="11" width="5.625" customWidth="1"/>
  </cols>
  <sheetData>
    <row r="1" spans="1:11" ht="20.25" x14ac:dyDescent="0.3">
      <c r="A1" s="16" t="s">
        <v>106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16.5" customHeigh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3">
      <c r="A3" s="17" t="s">
        <v>107</v>
      </c>
      <c r="B3" s="17" t="s">
        <v>108</v>
      </c>
      <c r="C3" s="17"/>
      <c r="D3" s="17"/>
      <c r="E3" s="17"/>
      <c r="F3" s="17"/>
      <c r="G3" s="17"/>
      <c r="H3" s="17"/>
      <c r="I3" s="17"/>
      <c r="J3" s="17"/>
      <c r="K3" s="17"/>
    </row>
    <row r="4" spans="1:11" x14ac:dyDescent="0.3">
      <c r="A4" s="17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3">
      <c r="A5" s="6">
        <v>7570</v>
      </c>
      <c r="B5" s="6" t="s">
        <v>109</v>
      </c>
      <c r="C5" s="6"/>
      <c r="D5" s="6" t="s">
        <v>109</v>
      </c>
      <c r="E5" s="6"/>
      <c r="F5" s="6" t="s">
        <v>109</v>
      </c>
      <c r="G5" s="6"/>
      <c r="H5" s="6" t="s">
        <v>109</v>
      </c>
      <c r="I5" s="6"/>
      <c r="J5" s="6" t="s">
        <v>109</v>
      </c>
      <c r="K5" s="6"/>
    </row>
    <row r="6" spans="1:11" x14ac:dyDescent="0.3">
      <c r="A6" s="6">
        <v>4889</v>
      </c>
      <c r="B6" s="6"/>
      <c r="C6" s="6" t="s">
        <v>109</v>
      </c>
      <c r="D6" s="6"/>
      <c r="E6" s="6" t="s">
        <v>109</v>
      </c>
      <c r="F6" s="6"/>
      <c r="G6" s="6" t="s">
        <v>109</v>
      </c>
      <c r="H6" s="6"/>
      <c r="I6" s="6" t="s">
        <v>109</v>
      </c>
      <c r="J6" s="6"/>
      <c r="K6" s="6" t="s">
        <v>109</v>
      </c>
    </row>
    <row r="7" spans="1:11" x14ac:dyDescent="0.3">
      <c r="A7" s="6">
        <v>5076</v>
      </c>
      <c r="B7" s="6" t="s">
        <v>109</v>
      </c>
      <c r="C7" s="6"/>
      <c r="D7" s="6" t="s">
        <v>109</v>
      </c>
      <c r="E7" s="6"/>
      <c r="F7" s="6" t="s">
        <v>109</v>
      </c>
      <c r="G7" s="6"/>
      <c r="H7" s="6" t="s">
        <v>109</v>
      </c>
      <c r="I7" s="6"/>
      <c r="J7" s="6" t="s">
        <v>109</v>
      </c>
      <c r="K7" s="6"/>
    </row>
    <row r="8" spans="1:11" x14ac:dyDescent="0.3">
      <c r="A8" s="6">
        <v>7257</v>
      </c>
      <c r="B8" s="6"/>
      <c r="C8" s="6" t="s">
        <v>109</v>
      </c>
      <c r="D8" s="6"/>
      <c r="E8" s="6" t="s">
        <v>109</v>
      </c>
      <c r="F8" s="6"/>
      <c r="G8" s="6" t="s">
        <v>109</v>
      </c>
      <c r="H8" s="6"/>
      <c r="I8" s="6" t="s">
        <v>109</v>
      </c>
      <c r="J8" s="6"/>
      <c r="K8" s="6" t="s">
        <v>109</v>
      </c>
    </row>
    <row r="9" spans="1:11" x14ac:dyDescent="0.3">
      <c r="A9" s="6">
        <v>9033</v>
      </c>
      <c r="B9" s="6"/>
      <c r="C9" s="6" t="s">
        <v>109</v>
      </c>
      <c r="D9" s="6"/>
      <c r="E9" s="6" t="s">
        <v>109</v>
      </c>
      <c r="F9" s="6"/>
      <c r="G9" s="6" t="s">
        <v>109</v>
      </c>
      <c r="H9" s="6"/>
      <c r="I9" s="6" t="s">
        <v>109</v>
      </c>
      <c r="J9" s="6"/>
      <c r="K9" s="6" t="s">
        <v>109</v>
      </c>
    </row>
    <row r="10" spans="1:11" x14ac:dyDescent="0.3">
      <c r="A10" s="6">
        <v>5574</v>
      </c>
      <c r="B10" s="6" t="s">
        <v>109</v>
      </c>
      <c r="C10" s="6"/>
      <c r="D10" s="6" t="s">
        <v>109</v>
      </c>
      <c r="E10" s="6"/>
      <c r="F10" s="6" t="s">
        <v>109</v>
      </c>
      <c r="G10" s="6"/>
      <c r="H10" s="6" t="s">
        <v>109</v>
      </c>
      <c r="I10" s="6"/>
      <c r="J10" s="6" t="s">
        <v>109</v>
      </c>
      <c r="K10" s="6"/>
    </row>
    <row r="11" spans="1:11" x14ac:dyDescent="0.3">
      <c r="A11" s="6">
        <v>9452</v>
      </c>
      <c r="B11" s="6" t="s">
        <v>109</v>
      </c>
      <c r="C11" s="6"/>
      <c r="D11" s="6" t="s">
        <v>109</v>
      </c>
      <c r="E11" s="6"/>
      <c r="F11" s="6" t="s">
        <v>109</v>
      </c>
      <c r="G11" s="6"/>
      <c r="H11" s="6" t="s">
        <v>109</v>
      </c>
      <c r="I11" s="6"/>
      <c r="J11" s="6" t="s">
        <v>109</v>
      </c>
      <c r="K11" s="6"/>
    </row>
    <row r="12" spans="1:11" x14ac:dyDescent="0.3">
      <c r="A12" s="6">
        <v>5005</v>
      </c>
      <c r="B12" s="6"/>
      <c r="C12" s="6" t="s">
        <v>109</v>
      </c>
      <c r="D12" s="6"/>
      <c r="E12" s="6" t="s">
        <v>109</v>
      </c>
      <c r="F12" s="6"/>
      <c r="G12" s="6" t="s">
        <v>109</v>
      </c>
      <c r="H12" s="6"/>
      <c r="I12" s="6" t="s">
        <v>109</v>
      </c>
      <c r="J12" s="6"/>
      <c r="K12" s="6" t="s">
        <v>109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opLeftCell="A4" zoomScale="160" zoomScaleNormal="160" workbookViewId="0">
      <selection activeCell="D7" sqref="D7"/>
    </sheetView>
  </sheetViews>
  <sheetFormatPr defaultRowHeight="16.5" x14ac:dyDescent="0.3"/>
  <cols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 x14ac:dyDescent="0.3">
      <c r="A1" s="16" t="s">
        <v>110</v>
      </c>
      <c r="B1" s="16"/>
      <c r="C1" s="16"/>
      <c r="D1" s="16"/>
      <c r="E1" s="16"/>
      <c r="F1" s="16"/>
      <c r="G1" s="16"/>
      <c r="H1" s="16"/>
      <c r="I1" s="16"/>
    </row>
    <row r="3" spans="1:9" x14ac:dyDescent="0.3">
      <c r="A3" s="6" t="s">
        <v>111</v>
      </c>
      <c r="B3" s="6" t="s">
        <v>112</v>
      </c>
      <c r="C3" s="6" t="s">
        <v>113</v>
      </c>
      <c r="D3" s="6" t="s">
        <v>114</v>
      </c>
      <c r="E3" s="6" t="s">
        <v>115</v>
      </c>
      <c r="F3" s="6" t="s">
        <v>116</v>
      </c>
      <c r="G3" s="6" t="s">
        <v>117</v>
      </c>
      <c r="H3" s="6" t="s">
        <v>118</v>
      </c>
      <c r="I3" s="6" t="s">
        <v>119</v>
      </c>
    </row>
    <row r="4" spans="1:9" x14ac:dyDescent="0.3">
      <c r="A4" s="6" t="s">
        <v>120</v>
      </c>
      <c r="B4" s="6" t="s">
        <v>121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3">
      <c r="A5" s="6" t="s">
        <v>122</v>
      </c>
      <c r="B5" s="6" t="s">
        <v>121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3">
      <c r="A6" s="6" t="s">
        <v>123</v>
      </c>
      <c r="B6" s="6" t="s">
        <v>121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3">
      <c r="A7" s="6" t="s">
        <v>120</v>
      </c>
      <c r="B7" s="6" t="s">
        <v>124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3">
      <c r="A8" s="6" t="s">
        <v>122</v>
      </c>
      <c r="B8" s="6" t="s">
        <v>124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3">
      <c r="A9" s="6" t="s">
        <v>123</v>
      </c>
      <c r="B9" s="6" t="s">
        <v>124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3">
      <c r="A10" s="6" t="s">
        <v>120</v>
      </c>
      <c r="B10" s="6" t="s">
        <v>125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3">
      <c r="A11" s="6" t="s">
        <v>122</v>
      </c>
      <c r="B11" s="6" t="s">
        <v>125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3">
      <c r="A12" s="6" t="s">
        <v>123</v>
      </c>
      <c r="B12" s="6" t="s">
        <v>125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3">
      <c r="A14" s="14" t="s">
        <v>272</v>
      </c>
      <c r="B14" s="14" t="s">
        <v>118</v>
      </c>
    </row>
    <row r="15" spans="1:9" x14ac:dyDescent="0.3">
      <c r="A15" t="b">
        <f>F4&gt;=AVERAGE($F$4:$F$12)</f>
        <v>1</v>
      </c>
      <c r="B15" s="33" t="s">
        <v>273</v>
      </c>
    </row>
    <row r="18" spans="1:9" x14ac:dyDescent="0.3">
      <c r="A18" s="14" t="s">
        <v>111</v>
      </c>
      <c r="B18" s="14" t="s">
        <v>112</v>
      </c>
      <c r="C18" s="14" t="s">
        <v>113</v>
      </c>
      <c r="D18" s="14" t="s">
        <v>114</v>
      </c>
      <c r="E18" s="14" t="s">
        <v>115</v>
      </c>
      <c r="F18" s="14" t="s">
        <v>116</v>
      </c>
      <c r="G18" s="14" t="s">
        <v>117</v>
      </c>
      <c r="H18" s="14" t="s">
        <v>118</v>
      </c>
      <c r="I18" s="14" t="s">
        <v>119</v>
      </c>
    </row>
    <row r="19" spans="1:9" x14ac:dyDescent="0.3">
      <c r="A19" s="14" t="s">
        <v>120</v>
      </c>
      <c r="B19" s="14" t="s">
        <v>121</v>
      </c>
      <c r="C19" s="15">
        <v>55</v>
      </c>
      <c r="D19" s="15">
        <v>1150</v>
      </c>
      <c r="E19" s="15">
        <v>1196000</v>
      </c>
      <c r="F19" s="15">
        <v>1190</v>
      </c>
      <c r="G19" s="15">
        <v>1646008</v>
      </c>
      <c r="H19" s="15">
        <v>15</v>
      </c>
      <c r="I19" s="15">
        <v>408408</v>
      </c>
    </row>
    <row r="20" spans="1:9" x14ac:dyDescent="0.3">
      <c r="A20" s="14" t="s">
        <v>123</v>
      </c>
      <c r="B20" s="14" t="s">
        <v>121</v>
      </c>
      <c r="C20" s="15">
        <v>135</v>
      </c>
      <c r="D20" s="15">
        <v>1080</v>
      </c>
      <c r="E20" s="15">
        <v>1123200</v>
      </c>
      <c r="F20" s="15">
        <v>1210</v>
      </c>
      <c r="G20" s="15">
        <v>1673672</v>
      </c>
      <c r="H20" s="15">
        <v>5</v>
      </c>
      <c r="I20" s="15">
        <v>415272</v>
      </c>
    </row>
    <row r="21" spans="1:9" x14ac:dyDescent="0.3">
      <c r="A21" s="14" t="s">
        <v>123</v>
      </c>
      <c r="B21" s="14" t="s">
        <v>124</v>
      </c>
      <c r="C21" s="15">
        <v>2</v>
      </c>
      <c r="D21" s="15">
        <v>1300</v>
      </c>
      <c r="E21" s="15">
        <v>1430000</v>
      </c>
      <c r="F21" s="15">
        <v>1302</v>
      </c>
      <c r="G21" s="15">
        <v>1904826</v>
      </c>
      <c r="H21" s="15">
        <v>0</v>
      </c>
      <c r="I21" s="15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L37"/>
  <sheetViews>
    <sheetView topLeftCell="A16" zoomScale="145" zoomScaleNormal="145" workbookViewId="0">
      <selection activeCell="E19" sqref="E19"/>
    </sheetView>
  </sheetViews>
  <sheetFormatPr defaultRowHeight="16.5" x14ac:dyDescent="0.3"/>
  <cols>
    <col min="3" max="3" width="10.125" bestFit="1" customWidth="1"/>
    <col min="4" max="4" width="11.125" bestFit="1" customWidth="1"/>
    <col min="5" max="5" width="8.875" bestFit="1" customWidth="1"/>
    <col min="7" max="7" width="8.625" customWidth="1"/>
    <col min="8" max="8" width="10.75" bestFit="1" customWidth="1"/>
    <col min="9" max="10" width="9.5" bestFit="1" customWidth="1"/>
  </cols>
  <sheetData>
    <row r="1" spans="1:12" x14ac:dyDescent="0.3">
      <c r="A1" s="4" t="s">
        <v>8</v>
      </c>
      <c r="B1" s="5" t="s">
        <v>9</v>
      </c>
      <c r="G1" s="4" t="s">
        <v>31</v>
      </c>
      <c r="H1" s="5" t="s">
        <v>247</v>
      </c>
    </row>
    <row r="2" spans="1:12" x14ac:dyDescent="0.3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246</v>
      </c>
      <c r="H2" s="6" t="s">
        <v>244</v>
      </c>
      <c r="I2" s="8" t="s">
        <v>245</v>
      </c>
    </row>
    <row r="3" spans="1:12" x14ac:dyDescent="0.3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248</v>
      </c>
      <c r="H3" s="10">
        <v>45812</v>
      </c>
      <c r="I3" s="6" t="str">
        <f>IF(MOD(DAY(H3),5)=0,"야간","주간")</f>
        <v>주간</v>
      </c>
    </row>
    <row r="4" spans="1:12" x14ac:dyDescent="0.3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249</v>
      </c>
      <c r="H4" s="10">
        <v>45813</v>
      </c>
      <c r="I4" s="6" t="str">
        <f>IF(MOD(DAY(H4),5)=0,"야간","주간")</f>
        <v>야간</v>
      </c>
    </row>
    <row r="5" spans="1:12" x14ac:dyDescent="0.3">
      <c r="A5" s="6" t="s">
        <v>19</v>
      </c>
      <c r="B5" s="6" t="s">
        <v>20</v>
      </c>
      <c r="C5" s="6"/>
      <c r="D5" s="7">
        <v>560</v>
      </c>
      <c r="E5" s="7">
        <v>550</v>
      </c>
      <c r="G5" s="6" t="s">
        <v>250</v>
      </c>
      <c r="H5" s="10">
        <v>45814</v>
      </c>
      <c r="I5" s="6"/>
    </row>
    <row r="6" spans="1:12" x14ac:dyDescent="0.3">
      <c r="A6" s="6" t="s">
        <v>270</v>
      </c>
      <c r="B6" s="6" t="s">
        <v>21</v>
      </c>
      <c r="C6" s="6"/>
      <c r="D6" s="7">
        <v>430</v>
      </c>
      <c r="E6" s="7">
        <v>600</v>
      </c>
      <c r="G6" s="6" t="s">
        <v>251</v>
      </c>
      <c r="H6" s="10">
        <v>45818</v>
      </c>
      <c r="I6" s="6"/>
    </row>
    <row r="7" spans="1:12" x14ac:dyDescent="0.3">
      <c r="A7" s="6" t="s">
        <v>267</v>
      </c>
      <c r="B7" s="6" t="s">
        <v>22</v>
      </c>
      <c r="C7" s="6"/>
      <c r="D7" s="7">
        <v>1260</v>
      </c>
      <c r="E7" s="7">
        <v>1250</v>
      </c>
      <c r="G7" s="6" t="s">
        <v>252</v>
      </c>
      <c r="H7" s="10">
        <v>45821</v>
      </c>
      <c r="I7" s="6"/>
      <c r="L7" t="str" cm="1">
        <f t="array" ref="L7">_xlfn.SWITCH(MID(A3,3,1),"1","개발","2","홍보","무역")</f>
        <v>개발</v>
      </c>
    </row>
    <row r="8" spans="1:12" x14ac:dyDescent="0.3">
      <c r="A8" s="6" t="s">
        <v>23</v>
      </c>
      <c r="B8" s="6" t="s">
        <v>24</v>
      </c>
      <c r="C8" s="6"/>
      <c r="D8" s="7">
        <v>980</v>
      </c>
      <c r="E8" s="7">
        <v>1000</v>
      </c>
      <c r="G8" s="6" t="s">
        <v>253</v>
      </c>
      <c r="H8" s="10">
        <v>45822</v>
      </c>
      <c r="I8" s="6"/>
      <c r="L8" t="str">
        <f>IF(MOD(DAY(H3),5)=0,"야간","주간")</f>
        <v>주간</v>
      </c>
    </row>
    <row r="9" spans="1:12" x14ac:dyDescent="0.3">
      <c r="A9" s="6" t="s">
        <v>25</v>
      </c>
      <c r="B9" s="6" t="s">
        <v>26</v>
      </c>
      <c r="C9" s="6"/>
      <c r="D9" s="7">
        <v>850</v>
      </c>
      <c r="E9" s="7">
        <v>550</v>
      </c>
      <c r="G9" s="6" t="s">
        <v>254</v>
      </c>
      <c r="H9" s="10">
        <v>45823</v>
      </c>
      <c r="I9" s="6"/>
    </row>
    <row r="10" spans="1:12" x14ac:dyDescent="0.3">
      <c r="A10" s="6" t="s">
        <v>27</v>
      </c>
      <c r="B10" s="6" t="s">
        <v>28</v>
      </c>
      <c r="C10" s="6"/>
      <c r="D10" s="7">
        <v>800</v>
      </c>
      <c r="E10" s="7">
        <v>1000</v>
      </c>
      <c r="G10" s="6" t="s">
        <v>255</v>
      </c>
      <c r="H10" s="10">
        <v>45825</v>
      </c>
      <c r="I10" s="6"/>
    </row>
    <row r="11" spans="1:12" x14ac:dyDescent="0.3">
      <c r="A11" s="6" t="s">
        <v>269</v>
      </c>
      <c r="B11" s="6" t="s">
        <v>29</v>
      </c>
      <c r="C11" s="6"/>
      <c r="D11" s="7">
        <v>600</v>
      </c>
      <c r="E11" s="7">
        <v>800</v>
      </c>
      <c r="G11" s="6" t="s">
        <v>256</v>
      </c>
      <c r="H11" s="10">
        <v>45828</v>
      </c>
      <c r="I11" s="6"/>
    </row>
    <row r="12" spans="1:12" x14ac:dyDescent="0.3">
      <c r="A12" s="6" t="s">
        <v>268</v>
      </c>
      <c r="B12" s="6" t="s">
        <v>30</v>
      </c>
      <c r="C12" s="6"/>
      <c r="D12" s="7">
        <v>700</v>
      </c>
      <c r="E12" s="7">
        <v>900</v>
      </c>
      <c r="G12" s="6" t="s">
        <v>257</v>
      </c>
      <c r="H12" s="10">
        <v>45829</v>
      </c>
      <c r="I12" s="6"/>
    </row>
    <row r="14" spans="1:12" x14ac:dyDescent="0.3">
      <c r="A14" s="4" t="s">
        <v>34</v>
      </c>
      <c r="B14" s="5" t="s">
        <v>35</v>
      </c>
      <c r="G14" s="4" t="s">
        <v>55</v>
      </c>
      <c r="H14" s="5" t="s">
        <v>56</v>
      </c>
    </row>
    <row r="15" spans="1:12" x14ac:dyDescent="0.3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2" x14ac:dyDescent="0.3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HLOOKUP(G16&amp;RIGHT(H16,1),$H$26:$K$27,2,0)*I16</f>
        <v>960000</v>
      </c>
    </row>
    <row r="17" spans="1:11" x14ac:dyDescent="0.3">
      <c r="A17" s="6" t="s">
        <v>41</v>
      </c>
      <c r="B17" s="6" t="s">
        <v>3</v>
      </c>
      <c r="C17" s="6" t="s">
        <v>42</v>
      </c>
      <c r="D17" s="10">
        <v>44814</v>
      </c>
      <c r="E17" s="6" t="str">
        <f>PROPER(LEFT(C17,3))&amp;YEAR(D17)</f>
        <v>Bel2022</v>
      </c>
      <c r="G17" s="6" t="s">
        <v>61</v>
      </c>
      <c r="H17" s="6" t="s">
        <v>63</v>
      </c>
      <c r="I17" s="6">
        <v>80</v>
      </c>
      <c r="J17" s="7">
        <f>HLOOKUP(G17&amp;RIGHT(H17,1),$H$26:$K$27,2,0)*I17</f>
        <v>760000</v>
      </c>
    </row>
    <row r="18" spans="1:11" x14ac:dyDescent="0.3">
      <c r="A18" s="6" t="s">
        <v>43</v>
      </c>
      <c r="B18" s="6" t="s">
        <v>3</v>
      </c>
      <c r="C18" s="6" t="s">
        <v>44</v>
      </c>
      <c r="D18" s="10">
        <v>44003</v>
      </c>
      <c r="E18" s="6" t="str">
        <f>PROPER(LEFT(C18,3)&amp;YEAR(D18))</f>
        <v>And2020</v>
      </c>
      <c r="G18" s="6" t="s">
        <v>64</v>
      </c>
      <c r="H18" s="6" t="s">
        <v>63</v>
      </c>
      <c r="I18" s="6">
        <v>100</v>
      </c>
      <c r="J18" s="7"/>
    </row>
    <row r="19" spans="1:11" x14ac:dyDescent="0.3">
      <c r="A19" s="6" t="s">
        <v>45</v>
      </c>
      <c r="B19" s="6" t="s">
        <v>3</v>
      </c>
      <c r="C19" s="6" t="s">
        <v>46</v>
      </c>
      <c r="D19" s="10">
        <v>44320</v>
      </c>
      <c r="E19" s="6"/>
      <c r="G19" s="6" t="s">
        <v>64</v>
      </c>
      <c r="H19" s="6" t="s">
        <v>62</v>
      </c>
      <c r="I19" s="6">
        <v>90</v>
      </c>
      <c r="J19" s="7"/>
    </row>
    <row r="20" spans="1:11" x14ac:dyDescent="0.3">
      <c r="A20" s="6" t="s">
        <v>47</v>
      </c>
      <c r="B20" s="6" t="s">
        <v>4</v>
      </c>
      <c r="C20" s="6" t="s">
        <v>48</v>
      </c>
      <c r="D20" s="10">
        <v>42955</v>
      </c>
      <c r="E20" s="6"/>
      <c r="G20" s="6" t="s">
        <v>64</v>
      </c>
      <c r="H20" s="6" t="s">
        <v>63</v>
      </c>
      <c r="I20" s="6">
        <v>100</v>
      </c>
      <c r="J20" s="7"/>
    </row>
    <row r="21" spans="1:11" x14ac:dyDescent="0.3">
      <c r="A21" s="6" t="s">
        <v>49</v>
      </c>
      <c r="B21" s="6" t="s">
        <v>4</v>
      </c>
      <c r="C21" s="6" t="s">
        <v>50</v>
      </c>
      <c r="D21" s="10">
        <v>43435</v>
      </c>
      <c r="E21" s="6"/>
      <c r="G21" s="6" t="s">
        <v>61</v>
      </c>
      <c r="H21" s="6" t="s">
        <v>62</v>
      </c>
      <c r="I21" s="6">
        <v>80</v>
      </c>
      <c r="J21" s="7"/>
    </row>
    <row r="22" spans="1:11" x14ac:dyDescent="0.3">
      <c r="A22" s="6" t="s">
        <v>51</v>
      </c>
      <c r="B22" s="6" t="s">
        <v>3</v>
      </c>
      <c r="C22" s="6" t="s">
        <v>52</v>
      </c>
      <c r="D22" s="10">
        <v>43670</v>
      </c>
      <c r="E22" s="6"/>
      <c r="G22" s="6" t="s">
        <v>64</v>
      </c>
      <c r="H22" s="6" t="s">
        <v>62</v>
      </c>
      <c r="I22" s="6">
        <v>100</v>
      </c>
      <c r="J22" s="7"/>
    </row>
    <row r="23" spans="1:11" x14ac:dyDescent="0.3">
      <c r="A23" s="6" t="s">
        <v>53</v>
      </c>
      <c r="B23" s="6" t="s">
        <v>4</v>
      </c>
      <c r="C23" s="6" t="s">
        <v>54</v>
      </c>
      <c r="D23" s="10">
        <v>43056</v>
      </c>
      <c r="E23" s="6"/>
      <c r="G23" s="6" t="s">
        <v>61</v>
      </c>
      <c r="H23" s="6" t="s">
        <v>63</v>
      </c>
      <c r="I23" s="6">
        <v>90</v>
      </c>
      <c r="J23" s="7"/>
    </row>
    <row r="25" spans="1:11" x14ac:dyDescent="0.3">
      <c r="A25" s="4" t="s">
        <v>72</v>
      </c>
      <c r="B25" s="5" t="s">
        <v>73</v>
      </c>
      <c r="G25" t="s">
        <v>65</v>
      </c>
    </row>
    <row r="26" spans="1:11" x14ac:dyDescent="0.3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3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3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3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3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3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3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3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3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3">
      <c r="A36" s="18" t="s">
        <v>92</v>
      </c>
      <c r="B36" s="18"/>
      <c r="C36" s="18"/>
      <c r="D36" s="18"/>
    </row>
    <row r="37" spans="1:4" x14ac:dyDescent="0.3">
      <c r="A37" s="19">
        <f>ROUND(DSUM(A26:D34,4,B26:B27),-3)</f>
        <v>13574000</v>
      </c>
      <c r="B37" s="19"/>
      <c r="C37" s="19"/>
      <c r="D37" s="19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zoomScale="190" zoomScaleNormal="190" workbookViewId="0">
      <selection activeCell="A3" sqref="A3:I20"/>
    </sheetView>
  </sheetViews>
  <sheetFormatPr defaultRowHeight="16.5" outlineLevelRow="3" x14ac:dyDescent="0.3"/>
  <sheetData>
    <row r="1" spans="1:9" ht="20.25" x14ac:dyDescent="0.3">
      <c r="A1" s="16" t="s">
        <v>126</v>
      </c>
      <c r="B1" s="16"/>
      <c r="C1" s="16"/>
      <c r="D1" s="16"/>
      <c r="E1" s="16"/>
      <c r="F1" s="16"/>
      <c r="G1" s="16"/>
      <c r="H1" s="16"/>
      <c r="I1" s="16"/>
    </row>
    <row r="2" spans="1:9" x14ac:dyDescent="0.3">
      <c r="I2" s="12" t="s">
        <v>127</v>
      </c>
    </row>
    <row r="3" spans="1:9" x14ac:dyDescent="0.3">
      <c r="A3" s="6" t="s">
        <v>1</v>
      </c>
      <c r="B3" s="6" t="s">
        <v>128</v>
      </c>
      <c r="C3" s="6" t="s">
        <v>75</v>
      </c>
      <c r="D3" s="6" t="s">
        <v>129</v>
      </c>
      <c r="E3" s="6" t="s">
        <v>130</v>
      </c>
      <c r="F3" s="6" t="s">
        <v>131</v>
      </c>
      <c r="G3" s="6" t="s">
        <v>132</v>
      </c>
      <c r="H3" s="6" t="s">
        <v>133</v>
      </c>
      <c r="I3" s="6" t="s">
        <v>134</v>
      </c>
    </row>
    <row r="4" spans="1:9" outlineLevel="3" x14ac:dyDescent="0.3">
      <c r="A4" s="6" t="s">
        <v>139</v>
      </c>
      <c r="B4" s="6" t="s">
        <v>140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141</v>
      </c>
      <c r="I4" s="6" t="s">
        <v>142</v>
      </c>
    </row>
    <row r="5" spans="1:9" outlineLevel="3" x14ac:dyDescent="0.3">
      <c r="A5" s="6" t="s">
        <v>150</v>
      </c>
      <c r="B5" s="6" t="s">
        <v>144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151</v>
      </c>
      <c r="I5" s="6" t="s">
        <v>142</v>
      </c>
    </row>
    <row r="6" spans="1:9" outlineLevel="2" x14ac:dyDescent="0.3">
      <c r="A6" s="14"/>
      <c r="B6" s="14"/>
      <c r="C6" s="34" t="s">
        <v>278</v>
      </c>
      <c r="D6" s="14"/>
      <c r="E6" s="15"/>
      <c r="F6" s="15"/>
      <c r="G6" s="15">
        <f>SUBTOTAL(4,G4:G5)</f>
        <v>3570</v>
      </c>
      <c r="H6" s="14"/>
      <c r="I6" s="14"/>
    </row>
    <row r="7" spans="1:9" outlineLevel="1" x14ac:dyDescent="0.3">
      <c r="A7" s="14"/>
      <c r="B7" s="14"/>
      <c r="C7" s="34" t="s">
        <v>274</v>
      </c>
      <c r="D7" s="14"/>
      <c r="E7" s="15">
        <f>SUBTOTAL(9,E4:E5)</f>
        <v>6800</v>
      </c>
      <c r="F7" s="15">
        <f>SUBTOTAL(9,F4:F5)</f>
        <v>340</v>
      </c>
      <c r="G7" s="15"/>
      <c r="H7" s="14"/>
      <c r="I7" s="14"/>
    </row>
    <row r="8" spans="1:9" outlineLevel="3" x14ac:dyDescent="0.3">
      <c r="A8" s="6" t="s">
        <v>135</v>
      </c>
      <c r="B8" s="6" t="s">
        <v>136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137</v>
      </c>
      <c r="I8" s="6" t="s">
        <v>138</v>
      </c>
    </row>
    <row r="9" spans="1:9" outlineLevel="3" x14ac:dyDescent="0.3">
      <c r="A9" s="6" t="s">
        <v>148</v>
      </c>
      <c r="B9" s="6" t="s">
        <v>140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149</v>
      </c>
      <c r="I9" s="6" t="s">
        <v>138</v>
      </c>
    </row>
    <row r="10" spans="1:9" outlineLevel="2" x14ac:dyDescent="0.3">
      <c r="A10" s="14"/>
      <c r="B10" s="14"/>
      <c r="C10" s="34" t="s">
        <v>279</v>
      </c>
      <c r="D10" s="14"/>
      <c r="E10" s="15"/>
      <c r="F10" s="15"/>
      <c r="G10" s="15">
        <f>SUBTOTAL(4,G8:G9)</f>
        <v>4800</v>
      </c>
      <c r="H10" s="14"/>
      <c r="I10" s="14"/>
    </row>
    <row r="11" spans="1:9" outlineLevel="1" x14ac:dyDescent="0.3">
      <c r="A11" s="14"/>
      <c r="B11" s="14"/>
      <c r="C11" s="34" t="s">
        <v>275</v>
      </c>
      <c r="D11" s="14"/>
      <c r="E11" s="15">
        <f>SUBTOTAL(9,E8:E9)</f>
        <v>8600</v>
      </c>
      <c r="F11" s="15">
        <f>SUBTOTAL(9,F8:F9)</f>
        <v>400</v>
      </c>
      <c r="G11" s="15"/>
      <c r="H11" s="14"/>
      <c r="I11" s="14"/>
    </row>
    <row r="12" spans="1:9" outlineLevel="3" x14ac:dyDescent="0.3">
      <c r="A12" s="6" t="s">
        <v>143</v>
      </c>
      <c r="B12" s="6" t="s">
        <v>144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145</v>
      </c>
      <c r="I12" s="6" t="s">
        <v>142</v>
      </c>
    </row>
    <row r="13" spans="1:9" outlineLevel="3" x14ac:dyDescent="0.3">
      <c r="A13" s="6" t="s">
        <v>146</v>
      </c>
      <c r="B13" s="6" t="s">
        <v>136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147</v>
      </c>
      <c r="I13" s="6" t="s">
        <v>142</v>
      </c>
    </row>
    <row r="14" spans="1:9" outlineLevel="3" x14ac:dyDescent="0.3">
      <c r="A14" s="6" t="s">
        <v>152</v>
      </c>
      <c r="B14" s="6" t="s">
        <v>136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153</v>
      </c>
      <c r="I14" s="6" t="s">
        <v>142</v>
      </c>
    </row>
    <row r="15" spans="1:9" outlineLevel="3" x14ac:dyDescent="0.3">
      <c r="A15" s="6" t="s">
        <v>154</v>
      </c>
      <c r="B15" s="6" t="s">
        <v>140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155</v>
      </c>
      <c r="I15" s="6" t="s">
        <v>142</v>
      </c>
    </row>
    <row r="16" spans="1:9" outlineLevel="3" x14ac:dyDescent="0.3">
      <c r="A16" s="6" t="s">
        <v>156</v>
      </c>
      <c r="B16" s="6" t="s">
        <v>144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157</v>
      </c>
      <c r="I16" s="6" t="s">
        <v>142</v>
      </c>
    </row>
    <row r="17" spans="1:9" outlineLevel="2" x14ac:dyDescent="0.3">
      <c r="A17" s="35"/>
      <c r="B17" s="35"/>
      <c r="C17" s="37" t="s">
        <v>280</v>
      </c>
      <c r="D17" s="35"/>
      <c r="E17" s="36"/>
      <c r="F17" s="36"/>
      <c r="G17" s="36">
        <f>SUBTOTAL(4,G12:G16)</f>
        <v>1050</v>
      </c>
      <c r="H17" s="35"/>
      <c r="I17" s="35"/>
    </row>
    <row r="18" spans="1:9" outlineLevel="1" x14ac:dyDescent="0.3">
      <c r="A18" s="35"/>
      <c r="B18" s="35"/>
      <c r="C18" s="37" t="s">
        <v>276</v>
      </c>
      <c r="D18" s="35"/>
      <c r="E18" s="36">
        <f>SUBTOTAL(9,E12:E16)</f>
        <v>3400</v>
      </c>
      <c r="F18" s="36">
        <f>SUBTOTAL(9,F12:F16)</f>
        <v>170</v>
      </c>
      <c r="G18" s="36"/>
      <c r="H18" s="35"/>
      <c r="I18" s="35"/>
    </row>
    <row r="19" spans="1:9" x14ac:dyDescent="0.3">
      <c r="A19" s="35"/>
      <c r="B19" s="35"/>
      <c r="C19" s="37" t="s">
        <v>281</v>
      </c>
      <c r="D19" s="35"/>
      <c r="E19" s="36"/>
      <c r="F19" s="36"/>
      <c r="G19" s="36">
        <f>SUBTOTAL(4,G4:G16)</f>
        <v>4800</v>
      </c>
      <c r="H19" s="35"/>
      <c r="I19" s="35"/>
    </row>
    <row r="20" spans="1:9" x14ac:dyDescent="0.3">
      <c r="A20" s="35"/>
      <c r="B20" s="35"/>
      <c r="C20" s="37" t="s">
        <v>277</v>
      </c>
      <c r="D20" s="35"/>
      <c r="E20" s="36">
        <f>SUBTOTAL(9,E4:E16)</f>
        <v>18800</v>
      </c>
      <c r="F20" s="36">
        <f>SUBTOTAL(9,F4:F16)</f>
        <v>910</v>
      </c>
      <c r="G20" s="36"/>
      <c r="H20" s="35"/>
      <c r="I20" s="35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F1A2F-E2D0-4356-A5C3-26233C228A2E}">
  <dimension ref="A3:E13"/>
  <sheetViews>
    <sheetView zoomScale="145" zoomScaleNormal="145" workbookViewId="0">
      <selection activeCell="A3" sqref="A3"/>
    </sheetView>
  </sheetViews>
  <sheetFormatPr defaultRowHeight="16.5" x14ac:dyDescent="0.3"/>
  <cols>
    <col min="1" max="2" width="11.875" bestFit="1" customWidth="1"/>
    <col min="3" max="3" width="5.5" bestFit="1" customWidth="1"/>
    <col min="4" max="5" width="7.375" bestFit="1" customWidth="1"/>
  </cols>
  <sheetData>
    <row r="3" spans="1:5" x14ac:dyDescent="0.3">
      <c r="A3" s="38" t="s">
        <v>284</v>
      </c>
      <c r="B3" s="38" t="s">
        <v>283</v>
      </c>
    </row>
    <row r="4" spans="1:5" x14ac:dyDescent="0.3">
      <c r="A4" s="38" t="s">
        <v>282</v>
      </c>
      <c r="B4" t="s">
        <v>170</v>
      </c>
      <c r="C4" t="s">
        <v>168</v>
      </c>
      <c r="D4" t="s">
        <v>166</v>
      </c>
      <c r="E4" t="s">
        <v>277</v>
      </c>
    </row>
    <row r="5" spans="1:5" x14ac:dyDescent="0.3">
      <c r="A5" s="39" t="s">
        <v>167</v>
      </c>
      <c r="B5" s="40" t="s">
        <v>285</v>
      </c>
      <c r="C5" s="40">
        <v>94</v>
      </c>
      <c r="D5" s="40" t="s">
        <v>285</v>
      </c>
      <c r="E5" s="40">
        <v>94</v>
      </c>
    </row>
    <row r="6" spans="1:5" x14ac:dyDescent="0.3">
      <c r="A6" s="39" t="s">
        <v>173</v>
      </c>
      <c r="B6" s="40" t="s">
        <v>285</v>
      </c>
      <c r="C6" s="40" t="s">
        <v>285</v>
      </c>
      <c r="D6" s="40">
        <v>89</v>
      </c>
      <c r="E6" s="40">
        <v>89</v>
      </c>
    </row>
    <row r="7" spans="1:5" x14ac:dyDescent="0.3">
      <c r="A7" s="39" t="s">
        <v>5</v>
      </c>
      <c r="B7" s="40" t="s">
        <v>285</v>
      </c>
      <c r="C7" s="40">
        <v>80</v>
      </c>
      <c r="D7" s="40" t="s">
        <v>285</v>
      </c>
      <c r="E7" s="40">
        <v>80</v>
      </c>
    </row>
    <row r="8" spans="1:5" x14ac:dyDescent="0.3">
      <c r="A8" s="39" t="s">
        <v>171</v>
      </c>
      <c r="B8" s="40" t="s">
        <v>285</v>
      </c>
      <c r="C8" s="40" t="s">
        <v>285</v>
      </c>
      <c r="D8" s="40">
        <v>70</v>
      </c>
      <c r="E8" s="40">
        <v>70</v>
      </c>
    </row>
    <row r="9" spans="1:5" x14ac:dyDescent="0.3">
      <c r="A9" s="39" t="s">
        <v>174</v>
      </c>
      <c r="B9" s="40">
        <v>93</v>
      </c>
      <c r="C9" s="40" t="s">
        <v>285</v>
      </c>
      <c r="D9" s="40" t="s">
        <v>285</v>
      </c>
      <c r="E9" s="40">
        <v>93</v>
      </c>
    </row>
    <row r="10" spans="1:5" x14ac:dyDescent="0.3">
      <c r="A10" s="39" t="s">
        <v>172</v>
      </c>
      <c r="B10" s="40">
        <v>81</v>
      </c>
      <c r="C10" s="40" t="s">
        <v>285</v>
      </c>
      <c r="D10" s="40" t="s">
        <v>285</v>
      </c>
      <c r="E10" s="40">
        <v>81</v>
      </c>
    </row>
    <row r="11" spans="1:5" x14ac:dyDescent="0.3">
      <c r="A11" s="39" t="s">
        <v>165</v>
      </c>
      <c r="B11" s="40" t="s">
        <v>285</v>
      </c>
      <c r="C11" s="40" t="s">
        <v>285</v>
      </c>
      <c r="D11" s="40">
        <v>92</v>
      </c>
      <c r="E11" s="40">
        <v>92</v>
      </c>
    </row>
    <row r="12" spans="1:5" x14ac:dyDescent="0.3">
      <c r="A12" s="39" t="s">
        <v>169</v>
      </c>
      <c r="B12" s="40">
        <v>92</v>
      </c>
      <c r="C12" s="40" t="s">
        <v>285</v>
      </c>
      <c r="D12" s="40" t="s">
        <v>285</v>
      </c>
      <c r="E12" s="40">
        <v>92</v>
      </c>
    </row>
    <row r="13" spans="1:5" x14ac:dyDescent="0.3">
      <c r="A13" s="39" t="s">
        <v>277</v>
      </c>
      <c r="B13" s="40">
        <v>266</v>
      </c>
      <c r="C13" s="40">
        <v>174</v>
      </c>
      <c r="D13" s="40">
        <v>251</v>
      </c>
      <c r="E13" s="40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zoomScale="205" zoomScaleNormal="205" workbookViewId="0">
      <selection activeCell="A16" sqref="A16"/>
    </sheetView>
  </sheetViews>
  <sheetFormatPr defaultRowHeight="16.5" x14ac:dyDescent="0.3"/>
  <sheetData>
    <row r="1" spans="1:7" ht="20.25" x14ac:dyDescent="0.3">
      <c r="A1" s="16" t="s">
        <v>158</v>
      </c>
      <c r="B1" s="16"/>
      <c r="C1" s="16"/>
      <c r="D1" s="16"/>
      <c r="E1" s="16"/>
      <c r="F1" s="16"/>
      <c r="G1" s="16"/>
    </row>
    <row r="3" spans="1:7" x14ac:dyDescent="0.3">
      <c r="A3" s="6" t="s">
        <v>1</v>
      </c>
      <c r="B3" s="6" t="s">
        <v>159</v>
      </c>
      <c r="C3" s="6" t="s">
        <v>160</v>
      </c>
      <c r="D3" s="6" t="s">
        <v>161</v>
      </c>
      <c r="E3" s="6" t="s">
        <v>162</v>
      </c>
      <c r="F3" s="6" t="s">
        <v>163</v>
      </c>
      <c r="G3" s="6" t="s">
        <v>164</v>
      </c>
    </row>
    <row r="4" spans="1:7" x14ac:dyDescent="0.3">
      <c r="A4" s="6" t="s">
        <v>165</v>
      </c>
      <c r="B4" s="6" t="s">
        <v>166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3">
      <c r="A5" s="6" t="s">
        <v>167</v>
      </c>
      <c r="B5" s="6" t="s">
        <v>168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3">
      <c r="A6" s="6" t="s">
        <v>169</v>
      </c>
      <c r="B6" s="6" t="s">
        <v>170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3">
      <c r="A7" s="6" t="s">
        <v>5</v>
      </c>
      <c r="B7" s="6" t="s">
        <v>168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3">
      <c r="A8" s="6" t="s">
        <v>171</v>
      </c>
      <c r="B8" s="6" t="s">
        <v>166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3">
      <c r="A9" s="6" t="s">
        <v>172</v>
      </c>
      <c r="B9" s="6" t="s">
        <v>170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3">
      <c r="A10" s="6" t="s">
        <v>173</v>
      </c>
      <c r="B10" s="6" t="s">
        <v>166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3">
      <c r="A11" s="6" t="s">
        <v>174</v>
      </c>
      <c r="B11" s="6" t="s">
        <v>170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14BAB-A053-4994-B42F-DC1592C4FE81}">
  <sheetPr>
    <outlinePr summaryBelow="0"/>
  </sheetPr>
  <dimension ref="B1:F13"/>
  <sheetViews>
    <sheetView showGridLines="0" topLeftCell="A17" workbookViewId="0">
      <selection activeCell="F7" sqref="F7"/>
    </sheetView>
  </sheetViews>
  <sheetFormatPr defaultRowHeight="16.5" outlineLevelRow="1" outlineLevelCol="1" x14ac:dyDescent="0.3"/>
  <cols>
    <col min="3" max="3" width="11" bestFit="1" customWidth="1"/>
    <col min="4" max="6" width="22.25" bestFit="1" customWidth="1" outlineLevel="1"/>
  </cols>
  <sheetData>
    <row r="1" spans="2:6" ht="17.25" thickBot="1" x14ac:dyDescent="0.35"/>
    <row r="2" spans="2:6" x14ac:dyDescent="0.3">
      <c r="B2" s="46" t="s">
        <v>291</v>
      </c>
      <c r="C2" s="47"/>
      <c r="D2" s="53"/>
      <c r="E2" s="53"/>
      <c r="F2" s="53"/>
    </row>
    <row r="3" spans="2:6" collapsed="1" x14ac:dyDescent="0.3">
      <c r="B3" s="45"/>
      <c r="C3" s="45"/>
      <c r="D3" s="54" t="s">
        <v>293</v>
      </c>
      <c r="E3" s="54" t="s">
        <v>288</v>
      </c>
      <c r="F3" s="54" t="s">
        <v>290</v>
      </c>
    </row>
    <row r="4" spans="2:6" ht="27" hidden="1" outlineLevel="1" x14ac:dyDescent="0.3">
      <c r="B4" s="49"/>
      <c r="C4" s="49"/>
      <c r="D4" s="41"/>
      <c r="E4" s="56" t="s">
        <v>289</v>
      </c>
      <c r="F4" s="56" t="s">
        <v>289</v>
      </c>
    </row>
    <row r="5" spans="2:6" x14ac:dyDescent="0.3">
      <c r="B5" s="50" t="s">
        <v>292</v>
      </c>
      <c r="C5" s="51"/>
      <c r="D5" s="48"/>
      <c r="E5" s="48"/>
      <c r="F5" s="48"/>
    </row>
    <row r="6" spans="2:6" outlineLevel="1" x14ac:dyDescent="0.3">
      <c r="B6" s="49"/>
      <c r="C6" s="49" t="s">
        <v>286</v>
      </c>
      <c r="D6" s="42">
        <v>0.8</v>
      </c>
      <c r="E6" s="55">
        <v>0.7</v>
      </c>
      <c r="F6" s="55">
        <v>0.9</v>
      </c>
    </row>
    <row r="7" spans="2:6" outlineLevel="1" x14ac:dyDescent="0.3">
      <c r="B7" s="49"/>
      <c r="C7" s="49" t="s">
        <v>287</v>
      </c>
      <c r="D7" s="42">
        <v>0.12</v>
      </c>
      <c r="E7" s="55">
        <v>0.11</v>
      </c>
      <c r="F7" s="55">
        <v>0.13</v>
      </c>
    </row>
    <row r="8" spans="2:6" x14ac:dyDescent="0.3">
      <c r="B8" s="50" t="s">
        <v>294</v>
      </c>
      <c r="C8" s="51"/>
      <c r="D8" s="48"/>
      <c r="E8" s="48"/>
      <c r="F8" s="48"/>
    </row>
    <row r="9" spans="2:6" outlineLevel="1" x14ac:dyDescent="0.3">
      <c r="B9" s="49"/>
      <c r="C9" s="49" t="s">
        <v>181</v>
      </c>
      <c r="D9" s="43">
        <v>5386000</v>
      </c>
      <c r="E9" s="43">
        <v>5144000</v>
      </c>
      <c r="F9" s="43">
        <v>5620000</v>
      </c>
    </row>
    <row r="10" spans="2:6" ht="17.25" outlineLevel="1" thickBot="1" x14ac:dyDescent="0.35">
      <c r="B10" s="52"/>
      <c r="C10" s="52" t="s">
        <v>183</v>
      </c>
      <c r="D10" s="44">
        <v>5211000</v>
      </c>
      <c r="E10" s="44">
        <v>4978000</v>
      </c>
      <c r="F10" s="44">
        <v>5438000</v>
      </c>
    </row>
    <row r="11" spans="2:6" x14ac:dyDescent="0.3">
      <c r="B11" t="s">
        <v>295</v>
      </c>
    </row>
    <row r="12" spans="2:6" x14ac:dyDescent="0.3">
      <c r="B12" t="s">
        <v>296</v>
      </c>
    </row>
    <row r="13" spans="2:6" x14ac:dyDescent="0.3">
      <c r="B13" t="s">
        <v>297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</vt:lpstr>
      <vt:lpstr>이지형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2025-10-13T02:40:27Z</dcterms:modified>
</cp:coreProperties>
</file>