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 codeName="{899C9086-67A9-5B14-2C2D-5A8001700F7D}"/>
  <workbookPr codeName="현재_통합_문서" defaultThemeVersion="166925"/>
  <mc:AlternateContent xmlns:mc="http://schemas.openxmlformats.org/markup-compatibility/2006">
    <mc:Choice Requires="x15">
      <x15ac:absPath xmlns:x15ac="http://schemas.microsoft.com/office/spreadsheetml/2010/11/ac" url="C:\Users\myeon\OneDrive\바탕 화면\"/>
    </mc:Choice>
  </mc:AlternateContent>
  <xr:revisionPtr revIDLastSave="0" documentId="13_ncr:1_{687B0B86-2106-4746-BFA7-6A8837CED83D}" xr6:coauthVersionLast="47" xr6:coauthVersionMax="47" xr10:uidLastSave="{00000000-0000-0000-0000-000000000000}"/>
  <bookViews>
    <workbookView xWindow="-108" yWindow="-108" windowWidth="23256" windowHeight="12456" firstSheet="2" activeTab="8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시나리오 요약" sheetId="9" r:id="rId5"/>
    <sheet name="분석작업-1" sheetId="5" r:id="rId6"/>
    <sheet name="분석작업-2" sheetId="6" r:id="rId7"/>
    <sheet name="매크로작업" sheetId="7" r:id="rId8"/>
    <sheet name="차트작업" sheetId="8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" i="7" l="1"/>
  <c r="F6" i="7"/>
  <c r="F7" i="7"/>
  <c r="F8" i="7"/>
  <c r="F9" i="7"/>
  <c r="F10" i="7"/>
  <c r="F11" i="7"/>
  <c r="F4" i="7"/>
  <c r="D30" i="4"/>
  <c r="D31" i="4"/>
  <c r="D32" i="4"/>
  <c r="D33" i="4"/>
  <c r="D34" i="4"/>
  <c r="D35" i="4"/>
  <c r="D36" i="4"/>
  <c r="D37" i="4"/>
  <c r="D38" i="4"/>
  <c r="D29" i="4"/>
  <c r="I25" i="4"/>
  <c r="D17" i="4"/>
  <c r="D18" i="4"/>
  <c r="D19" i="4"/>
  <c r="D20" i="4"/>
  <c r="D21" i="4"/>
  <c r="D22" i="4"/>
  <c r="D23" i="4"/>
  <c r="D24" i="4"/>
  <c r="D25" i="4"/>
  <c r="D16" i="4"/>
  <c r="I4" i="4"/>
  <c r="I5" i="4"/>
  <c r="I6" i="4"/>
  <c r="I7" i="4"/>
  <c r="I8" i="4"/>
  <c r="I9" i="4"/>
  <c r="I10" i="4"/>
  <c r="I11" i="4"/>
  <c r="I12" i="4"/>
  <c r="I3" i="4"/>
  <c r="D4" i="4"/>
  <c r="D5" i="4"/>
  <c r="D6" i="4"/>
  <c r="D7" i="4"/>
  <c r="D8" i="4"/>
  <c r="D9" i="4"/>
  <c r="D10" i="4"/>
  <c r="D11" i="4"/>
  <c r="D12" i="4"/>
  <c r="D3" i="4"/>
  <c r="F4" i="6"/>
  <c r="F5" i="6"/>
  <c r="F6" i="6"/>
  <c r="F7" i="6"/>
  <c r="F8" i="6"/>
  <c r="F9" i="6"/>
  <c r="D4" i="5"/>
  <c r="E4" i="5" s="1"/>
  <c r="G4" i="5" s="1"/>
  <c r="D5" i="5"/>
  <c r="E5" i="5" s="1"/>
  <c r="G5" i="5" s="1"/>
  <c r="D6" i="5"/>
  <c r="E6" i="5" s="1"/>
  <c r="G6" i="5" s="1"/>
  <c r="D7" i="5"/>
  <c r="E7" i="5" s="1"/>
  <c r="G7" i="5" s="1"/>
  <c r="D8" i="5"/>
  <c r="E8" i="5" s="1"/>
  <c r="G8" i="5" s="1"/>
  <c r="D9" i="5"/>
  <c r="E9" i="5" s="1"/>
  <c r="G9" i="5" s="1"/>
  <c r="D10" i="5"/>
  <c r="E10" i="5" s="1"/>
  <c r="G10" i="5" s="1"/>
  <c r="D11" i="5"/>
  <c r="E11" i="5" s="1"/>
  <c r="G11" i="5" s="1"/>
  <c r="D12" i="5"/>
  <c r="E12" i="5" s="1"/>
  <c r="G12" i="5" s="1"/>
  <c r="D13" i="5"/>
  <c r="E13" i="5" s="1"/>
  <c r="G13" i="5" s="1"/>
  <c r="D14" i="5"/>
  <c r="E14" i="5" s="1"/>
  <c r="G14" i="5" s="1"/>
  <c r="D15" i="5"/>
  <c r="E15" i="5" s="1"/>
  <c r="G15" i="5" s="1"/>
  <c r="G4" i="3"/>
  <c r="G5" i="3"/>
  <c r="G6" i="3"/>
  <c r="G7" i="3"/>
  <c r="G8" i="3"/>
  <c r="G9" i="3"/>
  <c r="G10" i="3"/>
  <c r="G11" i="3"/>
  <c r="G12" i="3"/>
  <c r="G13" i="3"/>
  <c r="G14" i="3"/>
  <c r="G15" i="3"/>
  <c r="G16" i="5" l="1"/>
</calcChain>
</file>

<file path=xl/sharedStrings.xml><?xml version="1.0" encoding="utf-8"?>
<sst xmlns="http://schemas.openxmlformats.org/spreadsheetml/2006/main" count="338" uniqueCount="267">
  <si>
    <t>스포츠센터 회원명단</t>
  </si>
  <si>
    <t>성별</t>
  </si>
  <si>
    <t>나이</t>
  </si>
  <si>
    <t>남</t>
  </si>
  <si>
    <t>여</t>
  </si>
  <si>
    <t>[표1]</t>
  </si>
  <si>
    <t>사원 인사기록카드</t>
  </si>
  <si>
    <t>[표2]</t>
  </si>
  <si>
    <t>가전제품 수출현황</t>
  </si>
  <si>
    <t>사원명</t>
  </si>
  <si>
    <t>주민등록번호</t>
  </si>
  <si>
    <t>제조회사</t>
  </si>
  <si>
    <t>제품명</t>
  </si>
  <si>
    <t>수출량</t>
  </si>
  <si>
    <t>TV 비율</t>
  </si>
  <si>
    <t>김혜서</t>
  </si>
  <si>
    <t>780621-235****</t>
  </si>
  <si>
    <t>튼튼전자</t>
  </si>
  <si>
    <t>TV</t>
  </si>
  <si>
    <t>손희영</t>
  </si>
  <si>
    <t>871001-295****</t>
  </si>
  <si>
    <t>냉장고</t>
  </si>
  <si>
    <t>윤남호</t>
  </si>
  <si>
    <t>810515-123****</t>
  </si>
  <si>
    <t>감성전자</t>
  </si>
  <si>
    <t>세탁기</t>
  </si>
  <si>
    <t>박주선</t>
  </si>
  <si>
    <t>760325-245****</t>
  </si>
  <si>
    <t>유명전자</t>
  </si>
  <si>
    <t>김민설</t>
  </si>
  <si>
    <t>951011-157****</t>
  </si>
  <si>
    <t>에어컨</t>
  </si>
  <si>
    <t>현수아</t>
  </si>
  <si>
    <t>891212-278****</t>
  </si>
  <si>
    <t>문한전자</t>
  </si>
  <si>
    <t>유현석</t>
  </si>
  <si>
    <t>860108-164****</t>
  </si>
  <si>
    <t>김선영</t>
  </si>
  <si>
    <t>930621-235****</t>
  </si>
  <si>
    <t>기봉탁</t>
  </si>
  <si>
    <t>881108-154****</t>
  </si>
  <si>
    <t>이지희</t>
  </si>
  <si>
    <t>920202-259****</t>
  </si>
  <si>
    <t>[표3]</t>
  </si>
  <si>
    <t>[표4]</t>
  </si>
  <si>
    <t>승진시험 결과표</t>
  </si>
  <si>
    <t>팀명</t>
  </si>
  <si>
    <t>부서명</t>
  </si>
  <si>
    <t>실적</t>
  </si>
  <si>
    <t>근태</t>
  </si>
  <si>
    <t>고강민</t>
  </si>
  <si>
    <t>마케팅부</t>
  </si>
  <si>
    <t>유나리</t>
  </si>
  <si>
    <t>남경훈</t>
  </si>
  <si>
    <t>김민준</t>
  </si>
  <si>
    <t>기획부</t>
  </si>
  <si>
    <t>강해진</t>
  </si>
  <si>
    <t>최이영</t>
  </si>
  <si>
    <t>박윤철</t>
  </si>
  <si>
    <t>영업부</t>
  </si>
  <si>
    <t>김은진</t>
  </si>
  <si>
    <t>윤순영</t>
  </si>
  <si>
    <t>승진 사원수</t>
  </si>
  <si>
    <t>[표5]</t>
  </si>
  <si>
    <t>상공여행사 예약 현황</t>
  </si>
  <si>
    <t>예약코드</t>
  </si>
  <si>
    <t>여행지</t>
  </si>
  <si>
    <t>여행출발일</t>
  </si>
  <si>
    <t>출발요일</t>
  </si>
  <si>
    <t>&lt;요일구분표&gt;</t>
  </si>
  <si>
    <t>A-6527</t>
  </si>
  <si>
    <t>괌</t>
  </si>
  <si>
    <t>화요일</t>
  </si>
  <si>
    <t>구분</t>
  </si>
  <si>
    <t>요일</t>
  </si>
  <si>
    <t>K-1735</t>
  </si>
  <si>
    <t>하와이</t>
  </si>
  <si>
    <t>수요일</t>
  </si>
  <si>
    <t>월요일</t>
  </si>
  <si>
    <t>N-1224</t>
  </si>
  <si>
    <t>사이판</t>
  </si>
  <si>
    <t>목요일</t>
  </si>
  <si>
    <t>A-5095</t>
  </si>
  <si>
    <t>A-3957</t>
  </si>
  <si>
    <t>N-7090</t>
  </si>
  <si>
    <t>금요일</t>
  </si>
  <si>
    <t>K-2389</t>
  </si>
  <si>
    <t>토요일</t>
  </si>
  <si>
    <t>A-3347</t>
  </si>
  <si>
    <t>일요일</t>
  </si>
  <si>
    <t>N-6902</t>
  </si>
  <si>
    <t>K-9581</t>
  </si>
  <si>
    <t>강좌명</t>
  </si>
  <si>
    <t>강사명</t>
  </si>
  <si>
    <t>강의실</t>
  </si>
  <si>
    <t>수강요일</t>
  </si>
  <si>
    <t>신청마감일</t>
  </si>
  <si>
    <t>수강인원(명)</t>
  </si>
  <si>
    <t>퍼펙트영어</t>
  </si>
  <si>
    <t>정봉주</t>
  </si>
  <si>
    <t>본관 101호</t>
  </si>
  <si>
    <t>월/수/금</t>
  </si>
  <si>
    <t>수학드림</t>
  </si>
  <si>
    <t>이도현</t>
  </si>
  <si>
    <t>본관 102호</t>
  </si>
  <si>
    <t>술술논술</t>
  </si>
  <si>
    <t>강사윤</t>
  </si>
  <si>
    <t>본관 103호</t>
  </si>
  <si>
    <t>유익사회</t>
  </si>
  <si>
    <t>김실섭</t>
  </si>
  <si>
    <t>본관 104호</t>
  </si>
  <si>
    <t>탐구생활</t>
  </si>
  <si>
    <t>우성의</t>
  </si>
  <si>
    <t>본관 105호</t>
  </si>
  <si>
    <t>국어나라</t>
  </si>
  <si>
    <t>최경훈</t>
  </si>
  <si>
    <t>별관 101호</t>
  </si>
  <si>
    <t>화/목/토</t>
  </si>
  <si>
    <t>진리수학</t>
  </si>
  <si>
    <t>신영숙</t>
  </si>
  <si>
    <t>별관 102호</t>
  </si>
  <si>
    <t>독해완성</t>
  </si>
  <si>
    <t>윤성희</t>
  </si>
  <si>
    <t>별관 103호</t>
  </si>
  <si>
    <t>망원경과학</t>
  </si>
  <si>
    <t>선우민</t>
  </si>
  <si>
    <t>별관 104호</t>
  </si>
  <si>
    <t>합계</t>
  </si>
  <si>
    <t>체육대회 결과</t>
    <phoneticPr fontId="1" type="noConversion"/>
  </si>
  <si>
    <t>축구</t>
  </si>
  <si>
    <t>발야구</t>
  </si>
  <si>
    <t>피구</t>
  </si>
  <si>
    <t>이어달리기</t>
  </si>
  <si>
    <t>줄다리기</t>
  </si>
  <si>
    <t>총점</t>
  </si>
  <si>
    <t>생산1</t>
  </si>
  <si>
    <t>생산2</t>
  </si>
  <si>
    <t>영업1</t>
  </si>
  <si>
    <t>영업2</t>
  </si>
  <si>
    <t>자재1</t>
  </si>
  <si>
    <t>자재2</t>
  </si>
  <si>
    <t>총무1</t>
  </si>
  <si>
    <t>총무2</t>
  </si>
  <si>
    <t>디자인1</t>
  </si>
  <si>
    <t>디자인2</t>
  </si>
  <si>
    <t>기획1</t>
  </si>
  <si>
    <t>기획2</t>
  </si>
  <si>
    <t>수입과자 판매 현황</t>
    <phoneticPr fontId="1" type="noConversion"/>
  </si>
  <si>
    <t>과자명</t>
  </si>
  <si>
    <t>현지가격(달러)</t>
  </si>
  <si>
    <t>수입량</t>
  </si>
  <si>
    <t>수입가격(원)</t>
  </si>
  <si>
    <t>판매가격(원)</t>
  </si>
  <si>
    <t>판매량</t>
  </si>
  <si>
    <t>총판매액</t>
  </si>
  <si>
    <t>레몬웨하스</t>
  </si>
  <si>
    <t>피넛비스켓</t>
  </si>
  <si>
    <t>스피드칩</t>
  </si>
  <si>
    <t>키즈옹</t>
  </si>
  <si>
    <t>스위트칩</t>
  </si>
  <si>
    <t>치즈팡</t>
  </si>
  <si>
    <t>스위트롤링</t>
  </si>
  <si>
    <t>망고비스켓</t>
  </si>
  <si>
    <t>블루베리칩</t>
  </si>
  <si>
    <t>파인웨하스</t>
  </si>
  <si>
    <t>다크초코칩</t>
  </si>
  <si>
    <t>러브롤링</t>
  </si>
  <si>
    <t>환율</t>
    <phoneticPr fontId="1" type="noConversion"/>
  </si>
  <si>
    <t>향수 판매 현황</t>
    <phoneticPr fontId="1" type="noConversion"/>
  </si>
  <si>
    <t>분류</t>
  </si>
  <si>
    <t>용량</t>
  </si>
  <si>
    <t>판매가</t>
  </si>
  <si>
    <t>판매총액</t>
  </si>
  <si>
    <t>불가로옴므</t>
  </si>
  <si>
    <t>남성용</t>
  </si>
  <si>
    <t>루이블루맨</t>
  </si>
  <si>
    <t>메리미콥스</t>
  </si>
  <si>
    <t>여성용</t>
  </si>
  <si>
    <t>뷰티우먼</t>
  </si>
  <si>
    <t>버버타스로</t>
  </si>
  <si>
    <t>공용</t>
  </si>
  <si>
    <t>코티러브</t>
  </si>
  <si>
    <t>지점별 판매금액</t>
    <phoneticPr fontId="1" type="noConversion"/>
  </si>
  <si>
    <t>지점코드</t>
  </si>
  <si>
    <t>1/4분기</t>
  </si>
  <si>
    <t>2/4분기</t>
  </si>
  <si>
    <t>3/4분기</t>
  </si>
  <si>
    <t>4/4분기</t>
  </si>
  <si>
    <t>총액</t>
  </si>
  <si>
    <t>A-001</t>
  </si>
  <si>
    <t>A-002</t>
  </si>
  <si>
    <t>A-003</t>
  </si>
  <si>
    <t>A-004</t>
  </si>
  <si>
    <t>A-005</t>
  </si>
  <si>
    <t>A-006</t>
  </si>
  <si>
    <t>A-007</t>
  </si>
  <si>
    <t>A-008</t>
  </si>
  <si>
    <t>중고차 보유현황</t>
    <phoneticPr fontId="1" type="noConversion"/>
  </si>
  <si>
    <t>차량명</t>
  </si>
  <si>
    <t>차량연식</t>
  </si>
  <si>
    <t>주행거리</t>
  </si>
  <si>
    <t>연비</t>
  </si>
  <si>
    <t>정비상태</t>
  </si>
  <si>
    <t>카니반</t>
  </si>
  <si>
    <t>2016년</t>
  </si>
  <si>
    <t>검증</t>
  </si>
  <si>
    <t>너나타</t>
  </si>
  <si>
    <t>2015년</t>
  </si>
  <si>
    <t>예정</t>
  </si>
  <si>
    <t>윈스탐</t>
  </si>
  <si>
    <t>2017년</t>
  </si>
  <si>
    <t>제느서스</t>
  </si>
  <si>
    <t>우반테</t>
  </si>
  <si>
    <t>2014년</t>
  </si>
  <si>
    <t>10월 출장일정표</t>
    <phoneticPr fontId="1" type="noConversion"/>
  </si>
  <si>
    <t>사원코드</t>
    <phoneticPr fontId="1" type="noConversion"/>
  </si>
  <si>
    <t>kys-101</t>
    <phoneticPr fontId="1" type="noConversion"/>
  </si>
  <si>
    <t>dwk-245</t>
    <phoneticPr fontId="1" type="noConversion"/>
  </si>
  <si>
    <t>ync-967</t>
    <phoneticPr fontId="1" type="noConversion"/>
  </si>
  <si>
    <t>cmh-651</t>
    <phoneticPr fontId="1" type="noConversion"/>
  </si>
  <si>
    <t>sso-730</t>
    <phoneticPr fontId="1" type="noConversion"/>
  </si>
  <si>
    <t>lhe-554</t>
    <phoneticPr fontId="1" type="noConversion"/>
  </si>
  <si>
    <t>jsh-492</t>
    <phoneticPr fontId="1" type="noConversion"/>
  </si>
  <si>
    <t>kes-238</t>
    <phoneticPr fontId="1" type="noConversion"/>
  </si>
  <si>
    <t>kkh-867</t>
    <phoneticPr fontId="1" type="noConversion"/>
  </si>
  <si>
    <t>lyk-303</t>
    <phoneticPr fontId="1" type="noConversion"/>
  </si>
  <si>
    <t>출발일자</t>
    <phoneticPr fontId="1" type="noConversion"/>
  </si>
  <si>
    <t>기간</t>
    <phoneticPr fontId="1" type="noConversion"/>
  </si>
  <si>
    <t>3일</t>
    <phoneticPr fontId="1" type="noConversion"/>
  </si>
  <si>
    <t>2일</t>
    <phoneticPr fontId="1" type="noConversion"/>
  </si>
  <si>
    <t>4일</t>
    <phoneticPr fontId="1" type="noConversion"/>
  </si>
  <si>
    <t>출장지역</t>
    <phoneticPr fontId="1" type="noConversion"/>
  </si>
  <si>
    <t>회원코드</t>
    <phoneticPr fontId="1" type="noConversion"/>
  </si>
  <si>
    <t>성별</t>
    <phoneticPr fontId="1" type="noConversion"/>
  </si>
  <si>
    <t>나이</t>
    <phoneticPr fontId="1" type="noConversion"/>
  </si>
  <si>
    <t>종목</t>
    <phoneticPr fontId="1" type="noConversion"/>
  </si>
  <si>
    <t>주소</t>
    <phoneticPr fontId="1" type="noConversion"/>
  </si>
  <si>
    <t>회원구분</t>
    <phoneticPr fontId="1" type="noConversion"/>
  </si>
  <si>
    <t>SK-1358</t>
    <phoneticPr fontId="1" type="noConversion"/>
  </si>
  <si>
    <t>NR-6845</t>
    <phoneticPr fontId="1" type="noConversion"/>
  </si>
  <si>
    <t>GT-2169</t>
    <phoneticPr fontId="1" type="noConversion"/>
  </si>
  <si>
    <t>SA-1967</t>
    <phoneticPr fontId="1" type="noConversion"/>
  </si>
  <si>
    <t>OP-6933</t>
    <phoneticPr fontId="1" type="noConversion"/>
  </si>
  <si>
    <t>DV-6111</t>
    <phoneticPr fontId="1" type="noConversion"/>
  </si>
  <si>
    <t>남</t>
    <phoneticPr fontId="1" type="noConversion"/>
  </si>
  <si>
    <t>여</t>
    <phoneticPr fontId="1" type="noConversion"/>
  </si>
  <si>
    <t>수영</t>
    <phoneticPr fontId="1" type="noConversion"/>
  </si>
  <si>
    <t>헬스</t>
    <phoneticPr fontId="1" type="noConversion"/>
  </si>
  <si>
    <t>골프</t>
    <phoneticPr fontId="1" type="noConversion"/>
  </si>
  <si>
    <t>서울시 마포구 망원동</t>
    <phoneticPr fontId="1" type="noConversion"/>
  </si>
  <si>
    <t>서울시 마포구 성산동</t>
    <phoneticPr fontId="1" type="noConversion"/>
  </si>
  <si>
    <t>서울시 마포구 서교동</t>
    <phoneticPr fontId="1" type="noConversion"/>
  </si>
  <si>
    <t>서울시 마포구 연남동</t>
    <phoneticPr fontId="1" type="noConversion"/>
  </si>
  <si>
    <t>서울시 마포구 동교동</t>
    <phoneticPr fontId="1" type="noConversion"/>
  </si>
  <si>
    <t>정회원</t>
    <phoneticPr fontId="1" type="noConversion"/>
  </si>
  <si>
    <t>준회원</t>
    <phoneticPr fontId="1" type="noConversion"/>
  </si>
  <si>
    <t>▣상공종합학원 수강신청현황▣</t>
    <phoneticPr fontId="1" type="noConversion"/>
  </si>
  <si>
    <t>환율상승</t>
  </si>
  <si>
    <t>환율하락</t>
  </si>
  <si>
    <t>시나리오 요약</t>
  </si>
  <si>
    <t>변경 셀:</t>
  </si>
  <si>
    <t>현재 값:</t>
  </si>
  <si>
    <t>결과 셀:</t>
  </si>
  <si>
    <t>참고: 현재 값 열은 시나리오 요약 보고서가 작성될 때의</t>
  </si>
  <si>
    <t>변경 셀 값을 나타냅니다. 각 시나리오의 변경 셀들은</t>
  </si>
  <si>
    <t>회색으로 표시됩니다.</t>
  </si>
  <si>
    <t>총판매액합계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</si>
</sst>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#,##0_ "/>
    <numFmt numFmtId="177" formatCode="dd&quot;일&quot;\(aaaa\)"/>
    <numFmt numFmtId="178" formatCode="&quot;₩&quot;#,##0_);[Red]\(&quot;₩&quot;#,##0\)"/>
  </numFmts>
  <fonts count="16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b/>
      <sz val="18"/>
      <color theme="1"/>
      <name val="굴림체"/>
      <family val="3"/>
      <charset val="129"/>
    </font>
    <font>
      <sz val="11"/>
      <color indexed="9"/>
      <name val="맑은 고딕"/>
      <family val="2"/>
      <charset val="129"/>
      <scheme val="minor"/>
    </font>
    <font>
      <sz val="11"/>
      <color indexed="9"/>
      <name val="맑은 고딕"/>
      <family val="3"/>
      <charset val="129"/>
      <scheme val="minor"/>
    </font>
    <font>
      <sz val="11"/>
      <color indexed="8"/>
      <name val="맑은 고딕"/>
      <family val="2"/>
      <charset val="129"/>
      <scheme val="minor"/>
    </font>
    <font>
      <sz val="11"/>
      <color indexed="18"/>
      <name val="맑은 고딕"/>
      <family val="2"/>
      <charset val="129"/>
      <scheme val="minor"/>
    </font>
    <font>
      <sz val="11"/>
      <color indexed="18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  <font>
      <sz val="11"/>
      <color theme="1"/>
      <name val="맑은 고딕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/>
      </patternFill>
    </fill>
    <fill>
      <patternFill patternType="solid">
        <fgColor indexed="20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7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0" fontId="7" fillId="3" borderId="1" xfId="3" applyNumberFormat="1" applyBorder="1" applyAlignment="1">
      <alignment horizontal="distributed" vertical="center"/>
    </xf>
    <xf numFmtId="177" fontId="0" fillId="0" borderId="1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9" fontId="0" fillId="0" borderId="1" xfId="2" applyFont="1" applyBorder="1" applyAlignment="1">
      <alignment horizontal="center" vertical="center"/>
    </xf>
    <xf numFmtId="41" fontId="0" fillId="0" borderId="0" xfId="0" applyNumberFormat="1">
      <alignment vertical="center"/>
    </xf>
    <xf numFmtId="41" fontId="0" fillId="0" borderId="8" xfId="0" applyNumberFormat="1" applyBorder="1">
      <alignment vertical="center"/>
    </xf>
    <xf numFmtId="0" fontId="10" fillId="4" borderId="5" xfId="0" applyFont="1" applyFill="1" applyBorder="1" applyAlignment="1">
      <alignment horizontal="left" vertical="center"/>
    </xf>
    <xf numFmtId="0" fontId="9" fillId="4" borderId="7" xfId="0" applyFont="1" applyFill="1" applyBorder="1" applyAlignment="1">
      <alignment horizontal="left" vertical="center"/>
    </xf>
    <xf numFmtId="0" fontId="10" fillId="4" borderId="7" xfId="0" applyFont="1" applyFill="1" applyBorder="1" applyAlignment="1">
      <alignment horizontal="left" vertical="center"/>
    </xf>
    <xf numFmtId="0" fontId="0" fillId="0" borderId="3" xfId="0" applyBorder="1">
      <alignment vertical="center"/>
    </xf>
    <xf numFmtId="0" fontId="11" fillId="5" borderId="0" xfId="0" applyFont="1" applyFill="1" applyAlignment="1">
      <alignment horizontal="left" vertical="center"/>
    </xf>
    <xf numFmtId="0" fontId="12" fillId="5" borderId="3" xfId="0" applyFont="1" applyFill="1" applyBorder="1" applyAlignment="1">
      <alignment horizontal="left" vertical="center"/>
    </xf>
    <xf numFmtId="0" fontId="13" fillId="5" borderId="3" xfId="0" applyFont="1" applyFill="1" applyBorder="1" applyAlignment="1">
      <alignment horizontal="left" vertical="center"/>
    </xf>
    <xf numFmtId="0" fontId="11" fillId="5" borderId="8" xfId="0" applyFont="1" applyFill="1" applyBorder="1" applyAlignment="1">
      <alignment horizontal="left" vertical="center"/>
    </xf>
    <xf numFmtId="0" fontId="9" fillId="4" borderId="7" xfId="0" applyFont="1" applyFill="1" applyBorder="1" applyAlignment="1">
      <alignment horizontal="right" vertical="center"/>
    </xf>
    <xf numFmtId="0" fontId="9" fillId="4" borderId="5" xfId="0" applyFont="1" applyFill="1" applyBorder="1" applyAlignment="1">
      <alignment horizontal="right" vertical="center"/>
    </xf>
    <xf numFmtId="41" fontId="0" fillId="6" borderId="0" xfId="0" applyNumberFormat="1" applyFill="1">
      <alignment vertical="center"/>
    </xf>
    <xf numFmtId="0" fontId="4" fillId="0" borderId="0" xfId="0" applyFont="1" applyAlignment="1">
      <alignment vertical="top" wrapText="1"/>
    </xf>
    <xf numFmtId="0" fontId="11" fillId="5" borderId="8" xfId="0" applyFont="1" applyFill="1" applyBorder="1" applyAlignment="1">
      <alignment horizontal="center" vertical="center"/>
    </xf>
    <xf numFmtId="178" fontId="0" fillId="0" borderId="1" xfId="0" applyNumberFormat="1" applyBorder="1">
      <alignment vertical="center"/>
    </xf>
    <xf numFmtId="0" fontId="15" fillId="0" borderId="0" xfId="0" applyFont="1">
      <alignment vertical="center"/>
    </xf>
    <xf numFmtId="0" fontId="15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4">
    <cellStyle name="강조색1" xfId="3" builtinId="29"/>
    <cellStyle name="백분율" xfId="2" builtinId="5"/>
    <cellStyle name="쉼표 [0]" xfId="1" builtinId="6"/>
    <cellStyle name="표준" xfId="0" builtinId="0"/>
  </cellStyles>
  <dxfs count="1">
    <dxf>
      <font>
        <color rgb="FFFFC000"/>
      </font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중고차 보유현황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view3D>
      <c:rotX val="15"/>
      <c:rotY val="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차트작업!$C$3</c:f>
              <c:strCache>
                <c:ptCount val="1"/>
                <c:pt idx="0">
                  <c:v>주행거리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99CD-4A7F-918C-BD9FC0F9934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99CD-4A7F-918C-BD9FC0F9934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5-99CD-4A7F-918C-BD9FC0F9934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7-99CD-4A7F-918C-BD9FC0F9934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9-99CD-4A7F-918C-BD9FC0F9934D}"/>
              </c:ext>
            </c:extLst>
          </c:dPt>
          <c:dLbls>
            <c:spPr>
              <a:noFill/>
              <a:ln>
                <a:noFill/>
              </a:ln>
              <a:effectLst>
                <a:innerShdw blurRad="114300">
                  <a:prstClr val="black"/>
                </a:inn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in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차트작업!$A$4:$A$8</c:f>
              <c:strCache>
                <c:ptCount val="5"/>
                <c:pt idx="0">
                  <c:v>카니반</c:v>
                </c:pt>
                <c:pt idx="1">
                  <c:v>너나타</c:v>
                </c:pt>
                <c:pt idx="2">
                  <c:v>윈스탐</c:v>
                </c:pt>
                <c:pt idx="3">
                  <c:v>제느서스</c:v>
                </c:pt>
                <c:pt idx="4">
                  <c:v>우반테</c:v>
                </c:pt>
              </c:strCache>
            </c:strRef>
          </c:cat>
          <c:val>
            <c:numRef>
              <c:f>차트작업!$C$4:$C$8</c:f>
              <c:numCache>
                <c:formatCode>#,##0_ </c:formatCode>
                <c:ptCount val="5"/>
                <c:pt idx="0">
                  <c:v>58000</c:v>
                </c:pt>
                <c:pt idx="1">
                  <c:v>105000</c:v>
                </c:pt>
                <c:pt idx="2">
                  <c:v>37800</c:v>
                </c:pt>
                <c:pt idx="3">
                  <c:v>64200</c:v>
                </c:pt>
                <c:pt idx="4">
                  <c:v>112500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32-466A-BAE8-2509A126C2E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>
      <a:innerShdw blurRad="114300">
        <a:prstClr val="black"/>
      </a:innerShdw>
    </a:effectLst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</xdr:colOff>
          <xdr:row>12</xdr:row>
          <xdr:rowOff>15240</xdr:rowOff>
        </xdr:from>
        <xdr:to>
          <xdr:col>3</xdr:col>
          <xdr:colOff>0</xdr:colOff>
          <xdr:row>13</xdr:row>
          <xdr:rowOff>213360</xdr:rowOff>
        </xdr:to>
        <xdr:sp macro="" textlink="">
          <xdr:nvSpPr>
            <xdr:cNvPr id="8203" name="Button 11" hidden="1">
              <a:extLst>
                <a:ext uri="{63B3BB69-23CF-44E3-9099-C40C66FF867C}">
                  <a14:compatExt spid="_x0000_s8203"/>
                </a:ext>
                <a:ext uri="{FF2B5EF4-FFF2-40B4-BE49-F238E27FC236}">
                  <a16:creationId xmlns:a16="http://schemas.microsoft.com/office/drawing/2014/main" id="{00000000-0008-0000-0700-00000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총액</a:t>
              </a:r>
            </a:p>
          </xdr:txBody>
        </xdr:sp>
        <xdr:clientData fPrintsWithSheet="0"/>
      </xdr:twoCellAnchor>
    </mc:Choice>
    <mc:Fallback/>
  </mc:AlternateContent>
  <xdr:twoCellAnchor>
    <xdr:from>
      <xdr:col>4</xdr:col>
      <xdr:colOff>15240</xdr:colOff>
      <xdr:row>12</xdr:row>
      <xdr:rowOff>0</xdr:rowOff>
    </xdr:from>
    <xdr:to>
      <xdr:col>6</xdr:col>
      <xdr:colOff>0</xdr:colOff>
      <xdr:row>13</xdr:row>
      <xdr:rowOff>213360</xdr:rowOff>
    </xdr:to>
    <xdr:sp macro="[0]!통화" textlink="">
      <xdr:nvSpPr>
        <xdr:cNvPr id="3" name="직사각형 2">
          <a:extLst>
            <a:ext uri="{FF2B5EF4-FFF2-40B4-BE49-F238E27FC236}">
              <a16:creationId xmlns:a16="http://schemas.microsoft.com/office/drawing/2014/main" id="{36A63991-DDAF-5F90-19D1-EDD5B77878D8}"/>
            </a:ext>
          </a:extLst>
        </xdr:cNvPr>
        <xdr:cNvSpPr/>
      </xdr:nvSpPr>
      <xdr:spPr>
        <a:xfrm>
          <a:off x="3108960" y="2697480"/>
          <a:ext cx="1600200" cy="434340"/>
        </a:xfrm>
        <a:prstGeom prst="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통화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0</xdr:rowOff>
    </xdr:from>
    <xdr:to>
      <xdr:col>7</xdr:col>
      <xdr:colOff>0</xdr:colOff>
      <xdr:row>23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1A1D77BC-D2A7-0EFA-F789-3419795DC8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sheetPr codeName="Sheet1"/>
  <dimension ref="A1:F9"/>
  <sheetViews>
    <sheetView workbookViewId="0">
      <selection activeCell="J7" sqref="J7"/>
    </sheetView>
  </sheetViews>
  <sheetFormatPr defaultRowHeight="17.399999999999999" x14ac:dyDescent="0.4"/>
  <cols>
    <col min="5" max="5" width="19.69921875" bestFit="1" customWidth="1"/>
  </cols>
  <sheetData>
    <row r="1" spans="1:6" x14ac:dyDescent="0.4">
      <c r="A1" s="31" t="s">
        <v>0</v>
      </c>
      <c r="B1" s="31"/>
      <c r="C1" s="31"/>
      <c r="D1" s="30"/>
    </row>
    <row r="3" spans="1:6" x14ac:dyDescent="0.4">
      <c r="A3" s="1" t="s">
        <v>232</v>
      </c>
      <c r="B3" s="1" t="s">
        <v>233</v>
      </c>
      <c r="C3" s="1" t="s">
        <v>234</v>
      </c>
      <c r="D3" s="1" t="s">
        <v>235</v>
      </c>
      <c r="E3" s="1" t="s">
        <v>236</v>
      </c>
      <c r="F3" s="1" t="s">
        <v>237</v>
      </c>
    </row>
    <row r="4" spans="1:6" x14ac:dyDescent="0.4">
      <c r="A4" s="1" t="s">
        <v>238</v>
      </c>
      <c r="B4" s="1" t="s">
        <v>244</v>
      </c>
      <c r="C4" s="1">
        <v>38</v>
      </c>
      <c r="D4" s="1" t="s">
        <v>246</v>
      </c>
      <c r="E4" s="1" t="s">
        <v>249</v>
      </c>
      <c r="F4" s="1" t="s">
        <v>254</v>
      </c>
    </row>
    <row r="5" spans="1:6" x14ac:dyDescent="0.4">
      <c r="A5" s="1" t="s">
        <v>239</v>
      </c>
      <c r="B5" s="1" t="s">
        <v>245</v>
      </c>
      <c r="C5" s="1">
        <v>45</v>
      </c>
      <c r="D5" s="1" t="s">
        <v>247</v>
      </c>
      <c r="E5" s="1" t="s">
        <v>250</v>
      </c>
      <c r="F5" s="1" t="s">
        <v>255</v>
      </c>
    </row>
    <row r="6" spans="1:6" x14ac:dyDescent="0.4">
      <c r="A6" s="1" t="s">
        <v>240</v>
      </c>
      <c r="B6" s="1" t="s">
        <v>245</v>
      </c>
      <c r="C6" s="1">
        <v>29</v>
      </c>
      <c r="D6" s="1" t="s">
        <v>248</v>
      </c>
      <c r="E6" s="1" t="s">
        <v>251</v>
      </c>
      <c r="F6" s="1" t="s">
        <v>255</v>
      </c>
    </row>
    <row r="7" spans="1:6" x14ac:dyDescent="0.4">
      <c r="A7" s="1" t="s">
        <v>241</v>
      </c>
      <c r="B7" s="1" t="s">
        <v>244</v>
      </c>
      <c r="C7" s="1">
        <v>46</v>
      </c>
      <c r="D7" s="1" t="s">
        <v>246</v>
      </c>
      <c r="E7" s="1" t="s">
        <v>252</v>
      </c>
      <c r="F7" s="1" t="s">
        <v>254</v>
      </c>
    </row>
    <row r="8" spans="1:6" x14ac:dyDescent="0.4">
      <c r="A8" s="1" t="s">
        <v>242</v>
      </c>
      <c r="B8" s="1" t="s">
        <v>244</v>
      </c>
      <c r="C8" s="1">
        <v>51</v>
      </c>
      <c r="D8" s="1" t="s">
        <v>247</v>
      </c>
      <c r="E8" s="1" t="s">
        <v>249</v>
      </c>
      <c r="F8" s="1" t="s">
        <v>255</v>
      </c>
    </row>
    <row r="9" spans="1:6" x14ac:dyDescent="0.4">
      <c r="A9" s="1" t="s">
        <v>243</v>
      </c>
      <c r="B9" s="1" t="s">
        <v>245</v>
      </c>
      <c r="C9" s="1">
        <v>34</v>
      </c>
      <c r="D9" s="1" t="s">
        <v>247</v>
      </c>
      <c r="E9" s="1" t="s">
        <v>253</v>
      </c>
      <c r="F9" s="1" t="s">
        <v>254</v>
      </c>
    </row>
  </sheetData>
  <mergeCells count="1">
    <mergeCell ref="A1:C1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sheetPr codeName="Sheet2"/>
  <dimension ref="A1:F13"/>
  <sheetViews>
    <sheetView workbookViewId="0">
      <selection activeCell="H6" sqref="H6"/>
    </sheetView>
  </sheetViews>
  <sheetFormatPr defaultRowHeight="17.399999999999999" x14ac:dyDescent="0.4"/>
  <cols>
    <col min="1" max="1" width="11" bestFit="1" customWidth="1"/>
    <col min="3" max="3" width="10.796875" bestFit="1" customWidth="1"/>
    <col min="5" max="5" width="11.69921875" bestFit="1" customWidth="1"/>
    <col min="6" max="6" width="12.296875" bestFit="1" customWidth="1"/>
  </cols>
  <sheetData>
    <row r="1" spans="1:6" ht="22.2" x14ac:dyDescent="0.4">
      <c r="A1" s="32" t="s">
        <v>256</v>
      </c>
      <c r="B1" s="33"/>
      <c r="C1" s="33"/>
      <c r="D1" s="33"/>
      <c r="E1" s="33"/>
      <c r="F1" s="33"/>
    </row>
    <row r="3" spans="1:6" x14ac:dyDescent="0.4">
      <c r="A3" s="10" t="s">
        <v>92</v>
      </c>
      <c r="B3" s="10" t="s">
        <v>93</v>
      </c>
      <c r="C3" s="10" t="s">
        <v>94</v>
      </c>
      <c r="D3" s="10" t="s">
        <v>95</v>
      </c>
      <c r="E3" s="10" t="s">
        <v>96</v>
      </c>
      <c r="F3" s="10" t="s">
        <v>97</v>
      </c>
    </row>
    <row r="4" spans="1:6" x14ac:dyDescent="0.4">
      <c r="A4" s="5" t="s">
        <v>98</v>
      </c>
      <c r="B4" s="5" t="s">
        <v>99</v>
      </c>
      <c r="C4" s="5" t="s">
        <v>100</v>
      </c>
      <c r="D4" s="5" t="s">
        <v>101</v>
      </c>
      <c r="E4" s="11">
        <v>45622</v>
      </c>
      <c r="F4" s="5">
        <v>35</v>
      </c>
    </row>
    <row r="5" spans="1:6" x14ac:dyDescent="0.4">
      <c r="A5" s="5" t="s">
        <v>102</v>
      </c>
      <c r="B5" s="5" t="s">
        <v>103</v>
      </c>
      <c r="C5" s="5" t="s">
        <v>104</v>
      </c>
      <c r="D5" s="5" t="s">
        <v>101</v>
      </c>
      <c r="E5" s="11">
        <v>45624</v>
      </c>
      <c r="F5" s="5">
        <v>40</v>
      </c>
    </row>
    <row r="6" spans="1:6" x14ac:dyDescent="0.4">
      <c r="A6" s="5" t="s">
        <v>105</v>
      </c>
      <c r="B6" s="5" t="s">
        <v>106</v>
      </c>
      <c r="C6" s="5" t="s">
        <v>107</v>
      </c>
      <c r="D6" s="5" t="s">
        <v>101</v>
      </c>
      <c r="E6" s="11">
        <v>45621</v>
      </c>
      <c r="F6" s="5">
        <v>25</v>
      </c>
    </row>
    <row r="7" spans="1:6" x14ac:dyDescent="0.4">
      <c r="A7" s="5" t="s">
        <v>108</v>
      </c>
      <c r="B7" s="5" t="s">
        <v>109</v>
      </c>
      <c r="C7" s="5" t="s">
        <v>110</v>
      </c>
      <c r="D7" s="5" t="s">
        <v>101</v>
      </c>
      <c r="E7" s="11">
        <v>45620</v>
      </c>
      <c r="F7" s="5">
        <v>30</v>
      </c>
    </row>
    <row r="8" spans="1:6" x14ac:dyDescent="0.4">
      <c r="A8" s="5" t="s">
        <v>111</v>
      </c>
      <c r="B8" s="5" t="s">
        <v>112</v>
      </c>
      <c r="C8" s="5" t="s">
        <v>113</v>
      </c>
      <c r="D8" s="5" t="s">
        <v>101</v>
      </c>
      <c r="E8" s="11">
        <v>45623</v>
      </c>
      <c r="F8" s="5">
        <v>20</v>
      </c>
    </row>
    <row r="9" spans="1:6" x14ac:dyDescent="0.4">
      <c r="A9" s="5" t="s">
        <v>114</v>
      </c>
      <c r="B9" s="5" t="s">
        <v>115</v>
      </c>
      <c r="C9" s="5" t="s">
        <v>116</v>
      </c>
      <c r="D9" s="5" t="s">
        <v>117</v>
      </c>
      <c r="E9" s="11">
        <v>45620</v>
      </c>
      <c r="F9" s="5">
        <v>25</v>
      </c>
    </row>
    <row r="10" spans="1:6" x14ac:dyDescent="0.4">
      <c r="A10" s="5" t="s">
        <v>118</v>
      </c>
      <c r="B10" s="5" t="s">
        <v>119</v>
      </c>
      <c r="C10" s="5" t="s">
        <v>120</v>
      </c>
      <c r="D10" s="5" t="s">
        <v>117</v>
      </c>
      <c r="E10" s="11">
        <v>45622</v>
      </c>
      <c r="F10" s="5">
        <v>30</v>
      </c>
    </row>
    <row r="11" spans="1:6" x14ac:dyDescent="0.4">
      <c r="A11" s="5" t="s">
        <v>121</v>
      </c>
      <c r="B11" s="5" t="s">
        <v>122</v>
      </c>
      <c r="C11" s="5" t="s">
        <v>123</v>
      </c>
      <c r="D11" s="5" t="s">
        <v>117</v>
      </c>
      <c r="E11" s="11">
        <v>45619</v>
      </c>
      <c r="F11" s="5">
        <v>30</v>
      </c>
    </row>
    <row r="12" spans="1:6" x14ac:dyDescent="0.4">
      <c r="A12" s="5" t="s">
        <v>124</v>
      </c>
      <c r="B12" s="5" t="s">
        <v>125</v>
      </c>
      <c r="C12" s="5" t="s">
        <v>126</v>
      </c>
      <c r="D12" s="5" t="s">
        <v>117</v>
      </c>
      <c r="E12" s="11">
        <v>45622</v>
      </c>
      <c r="F12" s="5">
        <v>35</v>
      </c>
    </row>
    <row r="13" spans="1:6" x14ac:dyDescent="0.4">
      <c r="A13" s="5" t="s">
        <v>127</v>
      </c>
      <c r="B13" s="12"/>
      <c r="C13" s="12"/>
      <c r="D13" s="12"/>
      <c r="E13" s="12"/>
      <c r="F13" s="5">
        <v>270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sheetPr codeName="Sheet3"/>
  <dimension ref="A1:G15"/>
  <sheetViews>
    <sheetView workbookViewId="0">
      <selection activeCell="F5" sqref="F5"/>
    </sheetView>
  </sheetViews>
  <sheetFormatPr defaultRowHeight="17.399999999999999" x14ac:dyDescent="0.4"/>
  <cols>
    <col min="5" max="5" width="10.3984375" bestFit="1" customWidth="1"/>
  </cols>
  <sheetData>
    <row r="1" spans="1:7" ht="21" x14ac:dyDescent="0.4">
      <c r="A1" s="34" t="s">
        <v>128</v>
      </c>
      <c r="B1" s="34"/>
      <c r="C1" s="34"/>
      <c r="D1" s="34"/>
      <c r="E1" s="34"/>
      <c r="F1" s="34"/>
      <c r="G1" s="34"/>
    </row>
    <row r="3" spans="1:7" x14ac:dyDescent="0.4">
      <c r="A3" s="5" t="s">
        <v>46</v>
      </c>
      <c r="B3" s="5" t="s">
        <v>129</v>
      </c>
      <c r="C3" s="5" t="s">
        <v>130</v>
      </c>
      <c r="D3" s="5" t="s">
        <v>131</v>
      </c>
      <c r="E3" s="5" t="s">
        <v>132</v>
      </c>
      <c r="F3" s="5" t="s">
        <v>133</v>
      </c>
      <c r="G3" s="5" t="s">
        <v>134</v>
      </c>
    </row>
    <row r="4" spans="1:7" x14ac:dyDescent="0.4">
      <c r="A4" s="5" t="s">
        <v>135</v>
      </c>
      <c r="B4" s="5">
        <v>90</v>
      </c>
      <c r="C4" s="5">
        <v>20</v>
      </c>
      <c r="D4" s="5">
        <v>90</v>
      </c>
      <c r="E4" s="5">
        <v>40</v>
      </c>
      <c r="F4" s="5">
        <v>70</v>
      </c>
      <c r="G4" s="5">
        <f t="shared" ref="G4:G15" si="0">SUM(B4:F4)</f>
        <v>310</v>
      </c>
    </row>
    <row r="5" spans="1:7" x14ac:dyDescent="0.4">
      <c r="A5" s="5" t="s">
        <v>136</v>
      </c>
      <c r="B5" s="5">
        <v>40</v>
      </c>
      <c r="C5" s="5">
        <v>100</v>
      </c>
      <c r="D5" s="5">
        <v>60</v>
      </c>
      <c r="E5" s="5">
        <v>80</v>
      </c>
      <c r="F5" s="5">
        <v>20</v>
      </c>
      <c r="G5" s="5">
        <f t="shared" si="0"/>
        <v>300</v>
      </c>
    </row>
    <row r="6" spans="1:7" x14ac:dyDescent="0.4">
      <c r="A6" s="5" t="s">
        <v>137</v>
      </c>
      <c r="B6" s="5">
        <v>100</v>
      </c>
      <c r="C6" s="5">
        <v>50</v>
      </c>
      <c r="D6" s="5">
        <v>20</v>
      </c>
      <c r="E6" s="5">
        <v>90</v>
      </c>
      <c r="F6" s="5">
        <v>50</v>
      </c>
      <c r="G6" s="5">
        <f t="shared" si="0"/>
        <v>310</v>
      </c>
    </row>
    <row r="7" spans="1:7" x14ac:dyDescent="0.4">
      <c r="A7" s="5" t="s">
        <v>138</v>
      </c>
      <c r="B7" s="5">
        <v>80</v>
      </c>
      <c r="C7" s="5">
        <v>10</v>
      </c>
      <c r="D7" s="5">
        <v>100</v>
      </c>
      <c r="E7" s="5">
        <v>50</v>
      </c>
      <c r="F7" s="5">
        <v>40</v>
      </c>
      <c r="G7" s="5">
        <f t="shared" si="0"/>
        <v>280</v>
      </c>
    </row>
    <row r="8" spans="1:7" x14ac:dyDescent="0.4">
      <c r="A8" s="5" t="s">
        <v>139</v>
      </c>
      <c r="B8" s="5">
        <v>10</v>
      </c>
      <c r="C8" s="5">
        <v>90</v>
      </c>
      <c r="D8" s="5">
        <v>40</v>
      </c>
      <c r="E8" s="5">
        <v>10</v>
      </c>
      <c r="F8" s="5">
        <v>80</v>
      </c>
      <c r="G8" s="5">
        <f t="shared" si="0"/>
        <v>230</v>
      </c>
    </row>
    <row r="9" spans="1:7" x14ac:dyDescent="0.4">
      <c r="A9" s="5" t="s">
        <v>140</v>
      </c>
      <c r="B9" s="5">
        <v>60</v>
      </c>
      <c r="C9" s="5">
        <v>30</v>
      </c>
      <c r="D9" s="5">
        <v>80</v>
      </c>
      <c r="E9" s="5">
        <v>60</v>
      </c>
      <c r="F9" s="5">
        <v>100</v>
      </c>
      <c r="G9" s="5">
        <f t="shared" si="0"/>
        <v>330</v>
      </c>
    </row>
    <row r="10" spans="1:7" x14ac:dyDescent="0.4">
      <c r="A10" s="5" t="s">
        <v>141</v>
      </c>
      <c r="B10" s="5">
        <v>50</v>
      </c>
      <c r="C10" s="5">
        <v>80</v>
      </c>
      <c r="D10" s="5">
        <v>30</v>
      </c>
      <c r="E10" s="5">
        <v>20</v>
      </c>
      <c r="F10" s="5">
        <v>10</v>
      </c>
      <c r="G10" s="5">
        <f t="shared" si="0"/>
        <v>190</v>
      </c>
    </row>
    <row r="11" spans="1:7" x14ac:dyDescent="0.4">
      <c r="A11" s="5" t="s">
        <v>142</v>
      </c>
      <c r="B11" s="5">
        <v>10</v>
      </c>
      <c r="C11" s="5">
        <v>10</v>
      </c>
      <c r="D11" s="5">
        <v>10</v>
      </c>
      <c r="E11" s="5">
        <v>100</v>
      </c>
      <c r="F11" s="5">
        <v>30</v>
      </c>
      <c r="G11" s="5">
        <f t="shared" si="0"/>
        <v>160</v>
      </c>
    </row>
    <row r="12" spans="1:7" x14ac:dyDescent="0.4">
      <c r="A12" s="5" t="s">
        <v>143</v>
      </c>
      <c r="B12" s="5">
        <v>70</v>
      </c>
      <c r="C12" s="5">
        <v>40</v>
      </c>
      <c r="D12" s="5">
        <v>70</v>
      </c>
      <c r="E12" s="5">
        <v>30</v>
      </c>
      <c r="F12" s="5">
        <v>10</v>
      </c>
      <c r="G12" s="5">
        <f t="shared" si="0"/>
        <v>220</v>
      </c>
    </row>
    <row r="13" spans="1:7" x14ac:dyDescent="0.4">
      <c r="A13" s="5" t="s">
        <v>144</v>
      </c>
      <c r="B13" s="5">
        <v>10</v>
      </c>
      <c r="C13" s="5">
        <v>70</v>
      </c>
      <c r="D13" s="5">
        <v>10</v>
      </c>
      <c r="E13" s="5">
        <v>10</v>
      </c>
      <c r="F13" s="5">
        <v>90</v>
      </c>
      <c r="G13" s="5">
        <f t="shared" si="0"/>
        <v>190</v>
      </c>
    </row>
    <row r="14" spans="1:7" x14ac:dyDescent="0.4">
      <c r="A14" s="5" t="s">
        <v>145</v>
      </c>
      <c r="B14" s="5">
        <v>20</v>
      </c>
      <c r="C14" s="5">
        <v>10</v>
      </c>
      <c r="D14" s="5">
        <v>10</v>
      </c>
      <c r="E14" s="5">
        <v>10</v>
      </c>
      <c r="F14" s="5">
        <v>60</v>
      </c>
      <c r="G14" s="5">
        <f t="shared" si="0"/>
        <v>110</v>
      </c>
    </row>
    <row r="15" spans="1:7" x14ac:dyDescent="0.4">
      <c r="A15" s="5" t="s">
        <v>146</v>
      </c>
      <c r="B15" s="5">
        <v>30</v>
      </c>
      <c r="C15" s="5">
        <v>60</v>
      </c>
      <c r="D15" s="5">
        <v>50</v>
      </c>
      <c r="E15" s="5">
        <v>70</v>
      </c>
      <c r="F15" s="5">
        <v>10</v>
      </c>
      <c r="G15" s="5">
        <f t="shared" si="0"/>
        <v>220</v>
      </c>
    </row>
  </sheetData>
  <mergeCells count="1">
    <mergeCell ref="A1:G1"/>
  </mergeCells>
  <phoneticPr fontId="1" type="noConversion"/>
  <conditionalFormatting sqref="A4:G15">
    <cfRule type="expression" dxfId="0" priority="1">
      <formula>AND($E4&gt;=60,$G4&gt;=300)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sheetPr codeName="Sheet4"/>
  <dimension ref="A1:I38"/>
  <sheetViews>
    <sheetView topLeftCell="A22" workbookViewId="0">
      <selection activeCell="D29" sqref="D29"/>
    </sheetView>
  </sheetViews>
  <sheetFormatPr defaultRowHeight="17.399999999999999" x14ac:dyDescent="0.4"/>
  <cols>
    <col min="3" max="3" width="14.19921875" bestFit="1" customWidth="1"/>
  </cols>
  <sheetData>
    <row r="1" spans="1:9" x14ac:dyDescent="0.4">
      <c r="A1" s="2" t="s">
        <v>5</v>
      </c>
      <c r="B1" s="4" t="s">
        <v>6</v>
      </c>
      <c r="F1" s="3" t="s">
        <v>7</v>
      </c>
      <c r="G1" s="4" t="s">
        <v>8</v>
      </c>
    </row>
    <row r="2" spans="1:9" x14ac:dyDescent="0.4">
      <c r="A2" s="5" t="s">
        <v>9</v>
      </c>
      <c r="B2" s="5" t="s">
        <v>1</v>
      </c>
      <c r="C2" s="5" t="s">
        <v>10</v>
      </c>
      <c r="D2" s="6" t="s">
        <v>2</v>
      </c>
      <c r="F2" s="5" t="s">
        <v>11</v>
      </c>
      <c r="G2" s="5" t="s">
        <v>12</v>
      </c>
      <c r="H2" s="5" t="s">
        <v>13</v>
      </c>
      <c r="I2" s="6" t="s">
        <v>14</v>
      </c>
    </row>
    <row r="3" spans="1:9" x14ac:dyDescent="0.4">
      <c r="A3" s="5" t="s">
        <v>15</v>
      </c>
      <c r="B3" s="5" t="s">
        <v>4</v>
      </c>
      <c r="C3" s="5" t="s">
        <v>16</v>
      </c>
      <c r="D3" s="5">
        <f ca="1">YEAR(TODAY())-LEFT(C3,2)-1900</f>
        <v>47</v>
      </c>
      <c r="F3" s="5" t="s">
        <v>17</v>
      </c>
      <c r="G3" s="5" t="s">
        <v>18</v>
      </c>
      <c r="H3" s="7">
        <v>9800</v>
      </c>
      <c r="I3" s="13">
        <f>SUMIF(G3:G12,G3,H3:H12)/SUM(H3:H12)</f>
        <v>0.30816746739876461</v>
      </c>
    </row>
    <row r="4" spans="1:9" x14ac:dyDescent="0.4">
      <c r="A4" s="5" t="s">
        <v>19</v>
      </c>
      <c r="B4" s="5" t="s">
        <v>4</v>
      </c>
      <c r="C4" s="5" t="s">
        <v>20</v>
      </c>
      <c r="D4" s="5">
        <f t="shared" ref="D4:D12" ca="1" si="0">YEAR(TODAY())-LEFT(C4,2)-1900</f>
        <v>38</v>
      </c>
      <c r="F4" s="5" t="s">
        <v>17</v>
      </c>
      <c r="G4" s="5" t="s">
        <v>21</v>
      </c>
      <c r="H4" s="7">
        <v>6500</v>
      </c>
      <c r="I4" s="13">
        <f t="shared" ref="I4:I12" si="1">SUMIF(G4:G13,G4,H4:H13)/SUM(H4:H13)</f>
        <v>0.34099920697858843</v>
      </c>
    </row>
    <row r="5" spans="1:9" x14ac:dyDescent="0.4">
      <c r="A5" s="5" t="s">
        <v>22</v>
      </c>
      <c r="B5" s="5" t="s">
        <v>3</v>
      </c>
      <c r="C5" s="5" t="s">
        <v>23</v>
      </c>
      <c r="D5" s="5">
        <f t="shared" ca="1" si="0"/>
        <v>44</v>
      </c>
      <c r="F5" s="5" t="s">
        <v>24</v>
      </c>
      <c r="G5" s="5" t="s">
        <v>25</v>
      </c>
      <c r="H5" s="7">
        <v>8100</v>
      </c>
      <c r="I5" s="13">
        <f t="shared" si="1"/>
        <v>0.30238726790450926</v>
      </c>
    </row>
    <row r="6" spans="1:9" x14ac:dyDescent="0.4">
      <c r="A6" s="5" t="s">
        <v>26</v>
      </c>
      <c r="B6" s="5" t="s">
        <v>4</v>
      </c>
      <c r="C6" s="5" t="s">
        <v>27</v>
      </c>
      <c r="D6" s="5">
        <f t="shared" ca="1" si="0"/>
        <v>49</v>
      </c>
      <c r="F6" s="5" t="s">
        <v>28</v>
      </c>
      <c r="G6" s="5" t="s">
        <v>18</v>
      </c>
      <c r="H6" s="7">
        <v>5900</v>
      </c>
      <c r="I6" s="13">
        <f t="shared" si="1"/>
        <v>0.26109391124871001</v>
      </c>
    </row>
    <row r="7" spans="1:9" x14ac:dyDescent="0.4">
      <c r="A7" s="5" t="s">
        <v>29</v>
      </c>
      <c r="B7" s="5" t="s">
        <v>3</v>
      </c>
      <c r="C7" s="5" t="s">
        <v>30</v>
      </c>
      <c r="D7" s="5">
        <f t="shared" ca="1" si="0"/>
        <v>30</v>
      </c>
      <c r="F7" s="5" t="s">
        <v>17</v>
      </c>
      <c r="G7" s="5" t="s">
        <v>31</v>
      </c>
      <c r="H7" s="7">
        <v>5600</v>
      </c>
      <c r="I7" s="13">
        <f t="shared" si="1"/>
        <v>0.27681336210941165</v>
      </c>
    </row>
    <row r="8" spans="1:9" x14ac:dyDescent="0.4">
      <c r="A8" s="5" t="s">
        <v>32</v>
      </c>
      <c r="B8" s="5" t="s">
        <v>4</v>
      </c>
      <c r="C8" s="5" t="s">
        <v>33</v>
      </c>
      <c r="D8" s="5">
        <f t="shared" ca="1" si="0"/>
        <v>36</v>
      </c>
      <c r="F8" s="5" t="s">
        <v>34</v>
      </c>
      <c r="G8" s="5" t="s">
        <v>21</v>
      </c>
      <c r="H8" s="7">
        <v>7000</v>
      </c>
      <c r="I8" s="13">
        <f t="shared" si="1"/>
        <v>0.40421461101080602</v>
      </c>
    </row>
    <row r="9" spans="1:9" x14ac:dyDescent="0.4">
      <c r="A9" s="5" t="s">
        <v>35</v>
      </c>
      <c r="B9" s="5" t="s">
        <v>3</v>
      </c>
      <c r="C9" s="5" t="s">
        <v>36</v>
      </c>
      <c r="D9" s="5">
        <f t="shared" ca="1" si="0"/>
        <v>39</v>
      </c>
      <c r="F9" s="5" t="s">
        <v>28</v>
      </c>
      <c r="G9" s="5" t="s">
        <v>25</v>
      </c>
      <c r="H9" s="7">
        <v>9000</v>
      </c>
      <c r="I9" s="13">
        <f t="shared" si="1"/>
        <v>0.29801324503311261</v>
      </c>
    </row>
    <row r="10" spans="1:9" x14ac:dyDescent="0.4">
      <c r="A10" s="5" t="s">
        <v>37</v>
      </c>
      <c r="B10" s="5" t="s">
        <v>4</v>
      </c>
      <c r="C10" s="5" t="s">
        <v>38</v>
      </c>
      <c r="D10" s="5">
        <f t="shared" ca="1" si="0"/>
        <v>32</v>
      </c>
      <c r="F10" s="5" t="s">
        <v>24</v>
      </c>
      <c r="G10" s="5" t="s">
        <v>18</v>
      </c>
      <c r="H10" s="7">
        <v>6750</v>
      </c>
      <c r="I10" s="13">
        <f t="shared" si="1"/>
        <v>0.31745285237266613</v>
      </c>
    </row>
    <row r="11" spans="1:9" x14ac:dyDescent="0.4">
      <c r="A11" s="5" t="s">
        <v>39</v>
      </c>
      <c r="B11" s="5" t="s">
        <v>3</v>
      </c>
      <c r="C11" s="5" t="s">
        <v>40</v>
      </c>
      <c r="D11" s="5">
        <f t="shared" ca="1" si="0"/>
        <v>37</v>
      </c>
      <c r="F11" s="5" t="s">
        <v>24</v>
      </c>
      <c r="G11" s="5" t="s">
        <v>21</v>
      </c>
      <c r="H11" s="7">
        <v>8000</v>
      </c>
      <c r="I11" s="13">
        <f t="shared" si="1"/>
        <v>0.54775761725436489</v>
      </c>
    </row>
    <row r="12" spans="1:9" x14ac:dyDescent="0.4">
      <c r="A12" s="5" t="s">
        <v>41</v>
      </c>
      <c r="B12" s="5" t="s">
        <v>4</v>
      </c>
      <c r="C12" s="5" t="s">
        <v>42</v>
      </c>
      <c r="D12" s="5">
        <f t="shared" ca="1" si="0"/>
        <v>33</v>
      </c>
      <c r="F12" s="5" t="s">
        <v>34</v>
      </c>
      <c r="G12" s="5" t="s">
        <v>31</v>
      </c>
      <c r="H12" s="7">
        <v>6200</v>
      </c>
      <c r="I12" s="13">
        <f t="shared" si="1"/>
        <v>0.92634095323472287</v>
      </c>
    </row>
    <row r="14" spans="1:9" x14ac:dyDescent="0.4">
      <c r="A14" s="3" t="s">
        <v>43</v>
      </c>
      <c r="B14" s="4" t="s">
        <v>214</v>
      </c>
      <c r="F14" s="3" t="s">
        <v>44</v>
      </c>
      <c r="G14" s="4" t="s">
        <v>45</v>
      </c>
    </row>
    <row r="15" spans="1:9" x14ac:dyDescent="0.4">
      <c r="A15" s="5" t="s">
        <v>215</v>
      </c>
      <c r="B15" s="5" t="s">
        <v>227</v>
      </c>
      <c r="C15" s="5" t="s">
        <v>226</v>
      </c>
      <c r="D15" s="6" t="s">
        <v>231</v>
      </c>
      <c r="F15" s="5" t="s">
        <v>9</v>
      </c>
      <c r="G15" s="5" t="s">
        <v>47</v>
      </c>
      <c r="H15" s="5" t="s">
        <v>48</v>
      </c>
      <c r="I15" s="5" t="s">
        <v>49</v>
      </c>
    </row>
    <row r="16" spans="1:9" x14ac:dyDescent="0.4">
      <c r="A16" s="5" t="s">
        <v>216</v>
      </c>
      <c r="B16" s="5" t="s">
        <v>228</v>
      </c>
      <c r="C16" s="8">
        <v>45569</v>
      </c>
      <c r="D16" s="5" t="str">
        <f>IF(MOD(DAY(C16),5)=0,"수도권","지방")</f>
        <v>지방</v>
      </c>
      <c r="F16" s="5" t="s">
        <v>50</v>
      </c>
      <c r="G16" s="5" t="s">
        <v>51</v>
      </c>
      <c r="H16" s="5">
        <v>78</v>
      </c>
      <c r="I16" s="5">
        <v>67</v>
      </c>
    </row>
    <row r="17" spans="1:9" x14ac:dyDescent="0.4">
      <c r="A17" s="5" t="s">
        <v>217</v>
      </c>
      <c r="B17" s="5" t="s">
        <v>229</v>
      </c>
      <c r="C17" s="8">
        <v>45569</v>
      </c>
      <c r="D17" s="5" t="str">
        <f t="shared" ref="D17:D25" si="2">IF(MOD(DAY(C17),5)=0,"수도권","지방")</f>
        <v>지방</v>
      </c>
      <c r="F17" s="5" t="s">
        <v>52</v>
      </c>
      <c r="G17" s="5" t="s">
        <v>51</v>
      </c>
      <c r="H17" s="5">
        <v>81</v>
      </c>
      <c r="I17" s="5">
        <v>81</v>
      </c>
    </row>
    <row r="18" spans="1:9" x14ac:dyDescent="0.4">
      <c r="A18" s="5" t="s">
        <v>218</v>
      </c>
      <c r="B18" s="5" t="s">
        <v>230</v>
      </c>
      <c r="C18" s="8">
        <v>45570</v>
      </c>
      <c r="D18" s="5" t="str">
        <f t="shared" si="2"/>
        <v>수도권</v>
      </c>
      <c r="F18" s="5" t="s">
        <v>53</v>
      </c>
      <c r="G18" s="5" t="s">
        <v>51</v>
      </c>
      <c r="H18" s="5">
        <v>91</v>
      </c>
      <c r="I18" s="5">
        <v>94</v>
      </c>
    </row>
    <row r="19" spans="1:9" x14ac:dyDescent="0.4">
      <c r="A19" s="5" t="s">
        <v>219</v>
      </c>
      <c r="B19" s="5" t="s">
        <v>228</v>
      </c>
      <c r="C19" s="8">
        <v>45570</v>
      </c>
      <c r="D19" s="5" t="str">
        <f t="shared" si="2"/>
        <v>수도권</v>
      </c>
      <c r="F19" s="5" t="s">
        <v>54</v>
      </c>
      <c r="G19" s="5" t="s">
        <v>55</v>
      </c>
      <c r="H19" s="5">
        <v>63</v>
      </c>
      <c r="I19" s="5">
        <v>68</v>
      </c>
    </row>
    <row r="20" spans="1:9" x14ac:dyDescent="0.4">
      <c r="A20" s="5" t="s">
        <v>220</v>
      </c>
      <c r="B20" s="5" t="s">
        <v>230</v>
      </c>
      <c r="C20" s="8">
        <v>45570</v>
      </c>
      <c r="D20" s="5" t="str">
        <f t="shared" si="2"/>
        <v>수도권</v>
      </c>
      <c r="F20" s="5" t="s">
        <v>56</v>
      </c>
      <c r="G20" s="5" t="s">
        <v>55</v>
      </c>
      <c r="H20" s="5">
        <v>92</v>
      </c>
      <c r="I20" s="5">
        <v>92</v>
      </c>
    </row>
    <row r="21" spans="1:9" x14ac:dyDescent="0.4">
      <c r="A21" s="5" t="s">
        <v>221</v>
      </c>
      <c r="B21" s="5" t="s">
        <v>229</v>
      </c>
      <c r="C21" s="8">
        <v>45574</v>
      </c>
      <c r="D21" s="5" t="str">
        <f t="shared" si="2"/>
        <v>지방</v>
      </c>
      <c r="F21" s="5" t="s">
        <v>57</v>
      </c>
      <c r="G21" s="5" t="s">
        <v>55</v>
      </c>
      <c r="H21" s="5">
        <v>88</v>
      </c>
      <c r="I21" s="5">
        <v>58</v>
      </c>
    </row>
    <row r="22" spans="1:9" x14ac:dyDescent="0.4">
      <c r="A22" s="5" t="s">
        <v>222</v>
      </c>
      <c r="B22" s="5" t="s">
        <v>229</v>
      </c>
      <c r="C22" s="8">
        <v>45574</v>
      </c>
      <c r="D22" s="5" t="str">
        <f t="shared" si="2"/>
        <v>지방</v>
      </c>
      <c r="F22" s="5" t="s">
        <v>58</v>
      </c>
      <c r="G22" s="5" t="s">
        <v>59</v>
      </c>
      <c r="H22" s="5">
        <v>83</v>
      </c>
      <c r="I22" s="5">
        <v>88</v>
      </c>
    </row>
    <row r="23" spans="1:9" x14ac:dyDescent="0.4">
      <c r="A23" s="5" t="s">
        <v>223</v>
      </c>
      <c r="B23" s="5" t="s">
        <v>230</v>
      </c>
      <c r="C23" s="8">
        <v>45575</v>
      </c>
      <c r="D23" s="5" t="str">
        <f t="shared" si="2"/>
        <v>수도권</v>
      </c>
      <c r="F23" s="5" t="s">
        <v>60</v>
      </c>
      <c r="G23" s="5" t="s">
        <v>59</v>
      </c>
      <c r="H23" s="5">
        <v>68</v>
      </c>
      <c r="I23" s="5">
        <v>76</v>
      </c>
    </row>
    <row r="24" spans="1:9" x14ac:dyDescent="0.4">
      <c r="A24" s="5" t="s">
        <v>224</v>
      </c>
      <c r="B24" s="5" t="s">
        <v>228</v>
      </c>
      <c r="C24" s="8">
        <v>45576</v>
      </c>
      <c r="D24" s="5" t="str">
        <f t="shared" si="2"/>
        <v>지방</v>
      </c>
      <c r="F24" s="5" t="s">
        <v>61</v>
      </c>
      <c r="G24" s="5" t="s">
        <v>59</v>
      </c>
      <c r="H24" s="5">
        <v>77</v>
      </c>
      <c r="I24" s="5">
        <v>69</v>
      </c>
    </row>
    <row r="25" spans="1:9" x14ac:dyDescent="0.4">
      <c r="A25" s="5" t="s">
        <v>225</v>
      </c>
      <c r="B25" s="5" t="s">
        <v>228</v>
      </c>
      <c r="C25" s="8">
        <v>45576</v>
      </c>
      <c r="D25" s="5" t="str">
        <f t="shared" si="2"/>
        <v>지방</v>
      </c>
      <c r="F25" s="35" t="s">
        <v>62</v>
      </c>
      <c r="G25" s="36"/>
      <c r="H25" s="37"/>
      <c r="I25" s="5">
        <f>COUNTIFS(H16:H24,"&gt;="&amp;LARGE(H16:H24,5),I16:I24,"&gt;="&amp;LARGE(I16:I24,5))</f>
        <v>4</v>
      </c>
    </row>
    <row r="27" spans="1:9" x14ac:dyDescent="0.4">
      <c r="A27" s="3" t="s">
        <v>63</v>
      </c>
      <c r="B27" s="4" t="s">
        <v>64</v>
      </c>
    </row>
    <row r="28" spans="1:9" x14ac:dyDescent="0.4">
      <c r="A28" s="5" t="s">
        <v>65</v>
      </c>
      <c r="B28" s="5" t="s">
        <v>66</v>
      </c>
      <c r="C28" s="5" t="s">
        <v>67</v>
      </c>
      <c r="D28" s="6" t="s">
        <v>68</v>
      </c>
      <c r="F28" s="38" t="s">
        <v>69</v>
      </c>
      <c r="G28" s="38"/>
    </row>
    <row r="29" spans="1:9" x14ac:dyDescent="0.4">
      <c r="A29" s="5" t="s">
        <v>70</v>
      </c>
      <c r="B29" s="5" t="s">
        <v>71</v>
      </c>
      <c r="C29" s="8">
        <v>45569</v>
      </c>
      <c r="D29" s="5" t="str">
        <f>VLOOKUP(WEEKDAY(C29,2),$F$30:$G$36,2)</f>
        <v>금요일</v>
      </c>
      <c r="F29" s="5" t="s">
        <v>73</v>
      </c>
      <c r="G29" s="5" t="s">
        <v>74</v>
      </c>
    </row>
    <row r="30" spans="1:9" x14ac:dyDescent="0.4">
      <c r="A30" s="5" t="s">
        <v>75</v>
      </c>
      <c r="B30" s="5" t="s">
        <v>76</v>
      </c>
      <c r="C30" s="8">
        <v>45570</v>
      </c>
      <c r="D30" s="5" t="str">
        <f t="shared" ref="D30:D38" si="3">VLOOKUP(WEEKDAY(C30,2),$F$30:$G$36,2)</f>
        <v>토요일</v>
      </c>
      <c r="F30" s="5">
        <v>1</v>
      </c>
      <c r="G30" s="5" t="s">
        <v>78</v>
      </c>
    </row>
    <row r="31" spans="1:9" x14ac:dyDescent="0.4">
      <c r="A31" s="5" t="s">
        <v>79</v>
      </c>
      <c r="B31" s="5" t="s">
        <v>80</v>
      </c>
      <c r="C31" s="8">
        <v>45571</v>
      </c>
      <c r="D31" s="5" t="str">
        <f t="shared" si="3"/>
        <v>일요일</v>
      </c>
      <c r="F31" s="5">
        <v>2</v>
      </c>
      <c r="G31" s="5" t="s">
        <v>72</v>
      </c>
    </row>
    <row r="32" spans="1:9" x14ac:dyDescent="0.4">
      <c r="A32" s="5" t="s">
        <v>82</v>
      </c>
      <c r="B32" s="5" t="s">
        <v>71</v>
      </c>
      <c r="C32" s="8">
        <v>45577</v>
      </c>
      <c r="D32" s="5" t="str">
        <f t="shared" si="3"/>
        <v>토요일</v>
      </c>
      <c r="F32" s="5">
        <v>3</v>
      </c>
      <c r="G32" s="5" t="s">
        <v>77</v>
      </c>
    </row>
    <row r="33" spans="1:7" x14ac:dyDescent="0.4">
      <c r="A33" s="5" t="s">
        <v>83</v>
      </c>
      <c r="B33" s="5" t="s">
        <v>71</v>
      </c>
      <c r="C33" s="8">
        <v>45578</v>
      </c>
      <c r="D33" s="5" t="str">
        <f t="shared" si="3"/>
        <v>일요일</v>
      </c>
      <c r="F33" s="5">
        <v>4</v>
      </c>
      <c r="G33" s="5" t="s">
        <v>81</v>
      </c>
    </row>
    <row r="34" spans="1:7" x14ac:dyDescent="0.4">
      <c r="A34" s="5" t="s">
        <v>84</v>
      </c>
      <c r="B34" s="5" t="s">
        <v>80</v>
      </c>
      <c r="C34" s="8">
        <v>45582</v>
      </c>
      <c r="D34" s="5" t="str">
        <f t="shared" si="3"/>
        <v>목요일</v>
      </c>
      <c r="F34" s="5">
        <v>5</v>
      </c>
      <c r="G34" s="5" t="s">
        <v>85</v>
      </c>
    </row>
    <row r="35" spans="1:7" x14ac:dyDescent="0.4">
      <c r="A35" s="5" t="s">
        <v>86</v>
      </c>
      <c r="B35" s="5" t="s">
        <v>76</v>
      </c>
      <c r="C35" s="8">
        <v>45583</v>
      </c>
      <c r="D35" s="5" t="str">
        <f t="shared" si="3"/>
        <v>금요일</v>
      </c>
      <c r="F35" s="5">
        <v>6</v>
      </c>
      <c r="G35" s="5" t="s">
        <v>87</v>
      </c>
    </row>
    <row r="36" spans="1:7" x14ac:dyDescent="0.4">
      <c r="A36" s="5" t="s">
        <v>88</v>
      </c>
      <c r="B36" s="5" t="s">
        <v>71</v>
      </c>
      <c r="C36" s="8">
        <v>45586</v>
      </c>
      <c r="D36" s="5" t="str">
        <f t="shared" si="3"/>
        <v>월요일</v>
      </c>
      <c r="F36" s="5">
        <v>7</v>
      </c>
      <c r="G36" s="5" t="s">
        <v>89</v>
      </c>
    </row>
    <row r="37" spans="1:7" x14ac:dyDescent="0.4">
      <c r="A37" s="5" t="s">
        <v>90</v>
      </c>
      <c r="B37" s="5" t="s">
        <v>80</v>
      </c>
      <c r="C37" s="8">
        <v>45590</v>
      </c>
      <c r="D37" s="5" t="str">
        <f t="shared" si="3"/>
        <v>금요일</v>
      </c>
    </row>
    <row r="38" spans="1:7" x14ac:dyDescent="0.4">
      <c r="A38" s="5" t="s">
        <v>91</v>
      </c>
      <c r="B38" s="5" t="s">
        <v>76</v>
      </c>
      <c r="C38" s="8">
        <v>45592</v>
      </c>
      <c r="D38" s="5" t="str">
        <f t="shared" si="3"/>
        <v>일요일</v>
      </c>
    </row>
  </sheetData>
  <mergeCells count="2">
    <mergeCell ref="F25:H25"/>
    <mergeCell ref="F28:G28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1ADCB3-1490-4C37-8991-04909C6D4B6B}">
  <sheetPr codeName="Sheet5">
    <outlinePr summaryBelow="0"/>
  </sheetPr>
  <dimension ref="B1:F11"/>
  <sheetViews>
    <sheetView showGridLines="0" workbookViewId="0">
      <selection activeCell="H9" sqref="H9"/>
    </sheetView>
  </sheetViews>
  <sheetFormatPr defaultRowHeight="17.399999999999999" outlineLevelRow="1" outlineLevelCol="1" x14ac:dyDescent="0.4"/>
  <cols>
    <col min="3" max="3" width="12.3984375" bestFit="1" customWidth="1"/>
    <col min="4" max="6" width="12.796875" bestFit="1" customWidth="1" outlineLevel="1"/>
  </cols>
  <sheetData>
    <row r="1" spans="2:6" ht="18" thickBot="1" x14ac:dyDescent="0.45"/>
    <row r="2" spans="2:6" x14ac:dyDescent="0.4">
      <c r="B2" s="17" t="s">
        <v>259</v>
      </c>
      <c r="C2" s="18"/>
      <c r="D2" s="24"/>
      <c r="E2" s="24"/>
      <c r="F2" s="24"/>
    </row>
    <row r="3" spans="2:6" collapsed="1" x14ac:dyDescent="0.4">
      <c r="B3" s="16"/>
      <c r="C3" s="16"/>
      <c r="D3" s="25" t="s">
        <v>261</v>
      </c>
      <c r="E3" s="25" t="s">
        <v>257</v>
      </c>
      <c r="F3" s="25" t="s">
        <v>258</v>
      </c>
    </row>
    <row r="4" spans="2:6" hidden="1" outlineLevel="1" x14ac:dyDescent="0.4">
      <c r="B4" s="20"/>
      <c r="C4" s="20"/>
      <c r="E4" s="27"/>
      <c r="F4" s="27"/>
    </row>
    <row r="5" spans="2:6" x14ac:dyDescent="0.4">
      <c r="B5" s="21" t="s">
        <v>260</v>
      </c>
      <c r="C5" s="22"/>
      <c r="D5" s="19"/>
      <c r="E5" s="19"/>
      <c r="F5" s="19"/>
    </row>
    <row r="6" spans="2:6" outlineLevel="1" x14ac:dyDescent="0.4">
      <c r="B6" s="20"/>
      <c r="C6" s="20" t="s">
        <v>167</v>
      </c>
      <c r="D6" s="14">
        <v>1150</v>
      </c>
      <c r="E6" s="26">
        <v>1250</v>
      </c>
      <c r="F6" s="26">
        <v>1050</v>
      </c>
    </row>
    <row r="7" spans="2:6" x14ac:dyDescent="0.4">
      <c r="B7" s="21" t="s">
        <v>262</v>
      </c>
      <c r="C7" s="22"/>
      <c r="D7" s="19"/>
      <c r="E7" s="19"/>
      <c r="F7" s="19"/>
    </row>
    <row r="8" spans="2:6" ht="18" outlineLevel="1" thickBot="1" x14ac:dyDescent="0.45">
      <c r="B8" s="23"/>
      <c r="C8" s="28" t="s">
        <v>266</v>
      </c>
      <c r="D8" s="15">
        <v>554753100</v>
      </c>
      <c r="E8" s="15">
        <v>600009900</v>
      </c>
      <c r="F8" s="15">
        <v>507330400</v>
      </c>
    </row>
    <row r="9" spans="2:6" x14ac:dyDescent="0.4">
      <c r="B9" t="s">
        <v>263</v>
      </c>
    </row>
    <row r="10" spans="2:6" x14ac:dyDescent="0.4">
      <c r="B10" t="s">
        <v>264</v>
      </c>
    </row>
    <row r="11" spans="2:6" x14ac:dyDescent="0.4">
      <c r="B11" t="s">
        <v>265</v>
      </c>
    </row>
  </sheetData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sheetPr codeName="Sheet6"/>
  <dimension ref="A1:G18"/>
  <sheetViews>
    <sheetView workbookViewId="0">
      <selection activeCell="G16" sqref="G16"/>
    </sheetView>
  </sheetViews>
  <sheetFormatPr defaultRowHeight="17.399999999999999" x14ac:dyDescent="0.4"/>
  <cols>
    <col min="1" max="1" width="10.3984375" bestFit="1" customWidth="1"/>
    <col min="2" max="2" width="13.59765625" bestFit="1" customWidth="1"/>
    <col min="3" max="3" width="8.69921875" customWidth="1"/>
    <col min="4" max="5" width="11.69921875" bestFit="1" customWidth="1"/>
    <col min="7" max="7" width="12.69921875" bestFit="1" customWidth="1"/>
  </cols>
  <sheetData>
    <row r="1" spans="1:7" ht="21" x14ac:dyDescent="0.4">
      <c r="A1" s="34" t="s">
        <v>147</v>
      </c>
      <c r="B1" s="34"/>
      <c r="C1" s="34"/>
      <c r="D1" s="34"/>
      <c r="E1" s="34"/>
      <c r="F1" s="34"/>
      <c r="G1" s="34"/>
    </row>
    <row r="3" spans="1:7" x14ac:dyDescent="0.4">
      <c r="A3" s="5" t="s">
        <v>148</v>
      </c>
      <c r="B3" s="5" t="s">
        <v>149</v>
      </c>
      <c r="C3" s="5" t="s">
        <v>150</v>
      </c>
      <c r="D3" s="5" t="s">
        <v>151</v>
      </c>
      <c r="E3" s="5" t="s">
        <v>152</v>
      </c>
      <c r="F3" s="5" t="s">
        <v>153</v>
      </c>
      <c r="G3" s="5" t="s">
        <v>154</v>
      </c>
    </row>
    <row r="4" spans="1:7" x14ac:dyDescent="0.4">
      <c r="A4" s="5" t="s">
        <v>155</v>
      </c>
      <c r="B4" s="5">
        <v>1.8</v>
      </c>
      <c r="C4" s="7">
        <v>15000</v>
      </c>
      <c r="D4" s="7">
        <f t="shared" ref="D4:D15" si="0">ROUND(B4*$G$18+(B4*$G$18*25%),-2)</f>
        <v>2600</v>
      </c>
      <c r="E4" s="7">
        <f t="shared" ref="E4:E15" si="1">ROUND(D4+D4*30%,-2)</f>
        <v>3400</v>
      </c>
      <c r="F4" s="7">
        <v>11352</v>
      </c>
      <c r="G4" s="7">
        <f t="shared" ref="G4:G15" si="2">E4*F4</f>
        <v>38596800</v>
      </c>
    </row>
    <row r="5" spans="1:7" x14ac:dyDescent="0.4">
      <c r="A5" s="5" t="s">
        <v>156</v>
      </c>
      <c r="B5" s="5">
        <v>2.4</v>
      </c>
      <c r="C5" s="7">
        <v>12000</v>
      </c>
      <c r="D5" s="7">
        <f t="shared" si="0"/>
        <v>3500</v>
      </c>
      <c r="E5" s="7">
        <f t="shared" si="1"/>
        <v>4600</v>
      </c>
      <c r="F5" s="7">
        <v>10248</v>
      </c>
      <c r="G5" s="7">
        <f t="shared" si="2"/>
        <v>47140800</v>
      </c>
    </row>
    <row r="6" spans="1:7" x14ac:dyDescent="0.4">
      <c r="A6" s="5" t="s">
        <v>157</v>
      </c>
      <c r="B6" s="5">
        <v>3.5</v>
      </c>
      <c r="C6" s="7">
        <v>10000</v>
      </c>
      <c r="D6" s="7">
        <f t="shared" si="0"/>
        <v>5000</v>
      </c>
      <c r="E6" s="7">
        <f t="shared" si="1"/>
        <v>6500</v>
      </c>
      <c r="F6" s="7">
        <v>9348</v>
      </c>
      <c r="G6" s="7">
        <f t="shared" si="2"/>
        <v>60762000</v>
      </c>
    </row>
    <row r="7" spans="1:7" x14ac:dyDescent="0.4">
      <c r="A7" s="5" t="s">
        <v>158</v>
      </c>
      <c r="B7" s="5">
        <v>1.7</v>
      </c>
      <c r="C7" s="7">
        <v>13500</v>
      </c>
      <c r="D7" s="7">
        <f t="shared" si="0"/>
        <v>2400</v>
      </c>
      <c r="E7" s="7">
        <f t="shared" si="1"/>
        <v>3100</v>
      </c>
      <c r="F7" s="7">
        <v>12354</v>
      </c>
      <c r="G7" s="7">
        <f t="shared" si="2"/>
        <v>38297400</v>
      </c>
    </row>
    <row r="8" spans="1:7" x14ac:dyDescent="0.4">
      <c r="A8" s="5" t="s">
        <v>159</v>
      </c>
      <c r="B8" s="5">
        <v>2.5</v>
      </c>
      <c r="C8" s="7">
        <v>12000</v>
      </c>
      <c r="D8" s="7">
        <f t="shared" si="0"/>
        <v>3600</v>
      </c>
      <c r="E8" s="7">
        <f t="shared" si="1"/>
        <v>4700</v>
      </c>
      <c r="F8" s="7">
        <v>9758</v>
      </c>
      <c r="G8" s="7">
        <f t="shared" si="2"/>
        <v>45862600</v>
      </c>
    </row>
    <row r="9" spans="1:7" x14ac:dyDescent="0.4">
      <c r="A9" s="5" t="s">
        <v>160</v>
      </c>
      <c r="B9" s="5">
        <v>2.9</v>
      </c>
      <c r="C9" s="7">
        <v>11000</v>
      </c>
      <c r="D9" s="7">
        <f t="shared" si="0"/>
        <v>4200</v>
      </c>
      <c r="E9" s="7">
        <f t="shared" si="1"/>
        <v>5500</v>
      </c>
      <c r="F9" s="7">
        <v>8465</v>
      </c>
      <c r="G9" s="7">
        <f t="shared" si="2"/>
        <v>46557500</v>
      </c>
    </row>
    <row r="10" spans="1:7" x14ac:dyDescent="0.4">
      <c r="A10" s="5" t="s">
        <v>161</v>
      </c>
      <c r="B10" s="5">
        <v>2.4</v>
      </c>
      <c r="C10" s="7">
        <v>12000</v>
      </c>
      <c r="D10" s="7">
        <f t="shared" si="0"/>
        <v>3500</v>
      </c>
      <c r="E10" s="7">
        <f t="shared" si="1"/>
        <v>4600</v>
      </c>
      <c r="F10" s="7">
        <v>10674</v>
      </c>
      <c r="G10" s="7">
        <f t="shared" si="2"/>
        <v>49100400</v>
      </c>
    </row>
    <row r="11" spans="1:7" x14ac:dyDescent="0.4">
      <c r="A11" s="5" t="s">
        <v>162</v>
      </c>
      <c r="B11" s="5">
        <v>3.1</v>
      </c>
      <c r="C11" s="7">
        <v>10000</v>
      </c>
      <c r="D11" s="7">
        <f t="shared" si="0"/>
        <v>4500</v>
      </c>
      <c r="E11" s="7">
        <f t="shared" si="1"/>
        <v>5900</v>
      </c>
      <c r="F11" s="7">
        <v>8465</v>
      </c>
      <c r="G11" s="7">
        <f t="shared" si="2"/>
        <v>49943500</v>
      </c>
    </row>
    <row r="12" spans="1:7" x14ac:dyDescent="0.4">
      <c r="A12" s="5" t="s">
        <v>163</v>
      </c>
      <c r="B12" s="5">
        <v>3.4</v>
      </c>
      <c r="C12" s="7">
        <v>900</v>
      </c>
      <c r="D12" s="7">
        <f t="shared" si="0"/>
        <v>4900</v>
      </c>
      <c r="E12" s="7">
        <f t="shared" si="1"/>
        <v>6400</v>
      </c>
      <c r="F12" s="7">
        <v>866</v>
      </c>
      <c r="G12" s="7">
        <f t="shared" si="2"/>
        <v>5542400</v>
      </c>
    </row>
    <row r="13" spans="1:7" x14ac:dyDescent="0.4">
      <c r="A13" s="5" t="s">
        <v>164</v>
      </c>
      <c r="B13" s="5">
        <v>1.9</v>
      </c>
      <c r="C13" s="7">
        <v>18000</v>
      </c>
      <c r="D13" s="7">
        <f t="shared" si="0"/>
        <v>2700</v>
      </c>
      <c r="E13" s="7">
        <f t="shared" si="1"/>
        <v>3500</v>
      </c>
      <c r="F13" s="7">
        <v>16584</v>
      </c>
      <c r="G13" s="7">
        <f t="shared" si="2"/>
        <v>58044000</v>
      </c>
    </row>
    <row r="14" spans="1:7" x14ac:dyDescent="0.4">
      <c r="A14" s="5" t="s">
        <v>165</v>
      </c>
      <c r="B14" s="5">
        <v>2.4</v>
      </c>
      <c r="C14" s="7">
        <v>12000</v>
      </c>
      <c r="D14" s="7">
        <f t="shared" si="0"/>
        <v>3500</v>
      </c>
      <c r="E14" s="7">
        <f t="shared" si="1"/>
        <v>4600</v>
      </c>
      <c r="F14" s="7">
        <v>11235</v>
      </c>
      <c r="G14" s="7">
        <f t="shared" si="2"/>
        <v>51681000</v>
      </c>
    </row>
    <row r="15" spans="1:7" x14ac:dyDescent="0.4">
      <c r="A15" s="5" t="s">
        <v>166</v>
      </c>
      <c r="B15" s="5">
        <v>2.7</v>
      </c>
      <c r="C15" s="7">
        <v>13000</v>
      </c>
      <c r="D15" s="7">
        <f t="shared" si="0"/>
        <v>3900</v>
      </c>
      <c r="E15" s="7">
        <f t="shared" si="1"/>
        <v>5100</v>
      </c>
      <c r="F15" s="7">
        <v>12397</v>
      </c>
      <c r="G15" s="7">
        <f t="shared" si="2"/>
        <v>63224700</v>
      </c>
    </row>
    <row r="16" spans="1:7" x14ac:dyDescent="0.4">
      <c r="A16" s="39" t="s">
        <v>127</v>
      </c>
      <c r="B16" s="40"/>
      <c r="C16" s="40"/>
      <c r="D16" s="40"/>
      <c r="E16" s="40"/>
      <c r="F16" s="41"/>
      <c r="G16" s="7">
        <f>SUM(G4:G15)</f>
        <v>554753100</v>
      </c>
    </row>
    <row r="18" spans="6:7" x14ac:dyDescent="0.4">
      <c r="F18" s="5" t="s">
        <v>167</v>
      </c>
      <c r="G18" s="7">
        <v>1150</v>
      </c>
    </row>
  </sheetData>
  <scenarios current="0" sqref="G16">
    <scenario name="환율상승" locked="1" count="1" user="김효원">
      <inputCells r="G18" val="1250" numFmtId="41"/>
    </scenario>
    <scenario name="환율하락" locked="1" count="1" user="김효원">
      <inputCells r="G18" val="1050" numFmtId="41"/>
    </scenario>
  </scenarios>
  <mergeCells count="2">
    <mergeCell ref="A1:G1"/>
    <mergeCell ref="A16:F16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sheetPr codeName="Sheet7"/>
  <dimension ref="A1:F9"/>
  <sheetViews>
    <sheetView workbookViewId="0">
      <selection activeCell="F7" sqref="F7"/>
    </sheetView>
  </sheetViews>
  <sheetFormatPr defaultRowHeight="17.399999999999999" x14ac:dyDescent="0.4"/>
  <cols>
    <col min="1" max="1" width="10.3984375" bestFit="1" customWidth="1"/>
    <col min="3" max="5" width="8.69921875" customWidth="1"/>
    <col min="6" max="6" width="10.59765625" bestFit="1" customWidth="1"/>
  </cols>
  <sheetData>
    <row r="1" spans="1:6" ht="21" x14ac:dyDescent="0.4">
      <c r="A1" s="34" t="s">
        <v>168</v>
      </c>
      <c r="B1" s="34"/>
      <c r="C1" s="34"/>
      <c r="D1" s="34"/>
      <c r="E1" s="34"/>
      <c r="F1" s="34"/>
    </row>
    <row r="3" spans="1:6" x14ac:dyDescent="0.4">
      <c r="A3" s="5" t="s">
        <v>12</v>
      </c>
      <c r="B3" s="5" t="s">
        <v>169</v>
      </c>
      <c r="C3" s="5" t="s">
        <v>170</v>
      </c>
      <c r="D3" s="5" t="s">
        <v>171</v>
      </c>
      <c r="E3" s="5" t="s">
        <v>153</v>
      </c>
      <c r="F3" s="5" t="s">
        <v>172</v>
      </c>
    </row>
    <row r="4" spans="1:6" x14ac:dyDescent="0.4">
      <c r="A4" s="5" t="s">
        <v>173</v>
      </c>
      <c r="B4" s="5" t="s">
        <v>174</v>
      </c>
      <c r="C4" s="7">
        <v>120</v>
      </c>
      <c r="D4" s="7">
        <v>35000</v>
      </c>
      <c r="E4" s="7">
        <v>123</v>
      </c>
      <c r="F4" s="7">
        <f t="shared" ref="F4:F9" si="0">D4*E4</f>
        <v>4305000</v>
      </c>
    </row>
    <row r="5" spans="1:6" x14ac:dyDescent="0.4">
      <c r="A5" s="5" t="s">
        <v>175</v>
      </c>
      <c r="B5" s="5" t="s">
        <v>174</v>
      </c>
      <c r="C5" s="7">
        <v>100</v>
      </c>
      <c r="D5" s="7">
        <v>20000</v>
      </c>
      <c r="E5" s="7">
        <v>153</v>
      </c>
      <c r="F5" s="7">
        <f t="shared" si="0"/>
        <v>3060000</v>
      </c>
    </row>
    <row r="6" spans="1:6" x14ac:dyDescent="0.4">
      <c r="A6" s="5" t="s">
        <v>176</v>
      </c>
      <c r="B6" s="5" t="s">
        <v>177</v>
      </c>
      <c r="C6" s="7">
        <v>100</v>
      </c>
      <c r="D6" s="7">
        <v>40000</v>
      </c>
      <c r="E6" s="7">
        <v>186</v>
      </c>
      <c r="F6" s="7">
        <f t="shared" si="0"/>
        <v>7440000</v>
      </c>
    </row>
    <row r="7" spans="1:6" x14ac:dyDescent="0.4">
      <c r="A7" s="5" t="s">
        <v>178</v>
      </c>
      <c r="B7" s="5" t="s">
        <v>177</v>
      </c>
      <c r="C7" s="7">
        <v>80</v>
      </c>
      <c r="D7" s="7">
        <v>35000</v>
      </c>
      <c r="E7" s="7">
        <v>228.57142857142853</v>
      </c>
      <c r="F7" s="7">
        <f t="shared" si="0"/>
        <v>7999999.9999999981</v>
      </c>
    </row>
    <row r="8" spans="1:6" x14ac:dyDescent="0.4">
      <c r="A8" s="5" t="s">
        <v>179</v>
      </c>
      <c r="B8" s="5" t="s">
        <v>180</v>
      </c>
      <c r="C8" s="7">
        <v>115</v>
      </c>
      <c r="D8" s="7">
        <v>20000</v>
      </c>
      <c r="E8" s="7">
        <v>245</v>
      </c>
      <c r="F8" s="7">
        <f t="shared" si="0"/>
        <v>4900000</v>
      </c>
    </row>
    <row r="9" spans="1:6" x14ac:dyDescent="0.4">
      <c r="A9" s="5" t="s">
        <v>181</v>
      </c>
      <c r="B9" s="5" t="s">
        <v>180</v>
      </c>
      <c r="C9" s="7">
        <v>90</v>
      </c>
      <c r="D9" s="7">
        <v>24000</v>
      </c>
      <c r="E9" s="7">
        <v>218</v>
      </c>
      <c r="F9" s="7">
        <f t="shared" si="0"/>
        <v>5232000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sheetPr codeName="Sheet8"/>
  <dimension ref="A1:F11"/>
  <sheetViews>
    <sheetView workbookViewId="0">
      <selection activeCell="K11" sqref="K11"/>
    </sheetView>
  </sheetViews>
  <sheetFormatPr defaultRowHeight="17.399999999999999" x14ac:dyDescent="0.4"/>
  <cols>
    <col min="2" max="6" width="10.59765625" customWidth="1"/>
  </cols>
  <sheetData>
    <row r="1" spans="1:6" ht="21" x14ac:dyDescent="0.4">
      <c r="A1" s="34" t="s">
        <v>182</v>
      </c>
      <c r="B1" s="34"/>
      <c r="C1" s="34"/>
      <c r="D1" s="34"/>
      <c r="E1" s="34"/>
      <c r="F1" s="34"/>
    </row>
    <row r="3" spans="1:6" x14ac:dyDescent="0.4">
      <c r="A3" s="5" t="s">
        <v>183</v>
      </c>
      <c r="B3" s="5" t="s">
        <v>184</v>
      </c>
      <c r="C3" s="5" t="s">
        <v>185</v>
      </c>
      <c r="D3" s="5" t="s">
        <v>186</v>
      </c>
      <c r="E3" s="5" t="s">
        <v>187</v>
      </c>
      <c r="F3" s="5" t="s">
        <v>188</v>
      </c>
    </row>
    <row r="4" spans="1:6" x14ac:dyDescent="0.4">
      <c r="A4" s="5" t="s">
        <v>189</v>
      </c>
      <c r="B4" s="29">
        <v>33000</v>
      </c>
      <c r="C4" s="29">
        <v>77000</v>
      </c>
      <c r="D4" s="29">
        <v>61000</v>
      </c>
      <c r="E4" s="29">
        <v>54000</v>
      </c>
      <c r="F4" s="29">
        <f>SUM(B4:E4)</f>
        <v>225000</v>
      </c>
    </row>
    <row r="5" spans="1:6" x14ac:dyDescent="0.4">
      <c r="A5" s="5" t="s">
        <v>190</v>
      </c>
      <c r="B5" s="29">
        <v>50000</v>
      </c>
      <c r="C5" s="29">
        <v>79000</v>
      </c>
      <c r="D5" s="29">
        <v>43000</v>
      </c>
      <c r="E5" s="29">
        <v>67000</v>
      </c>
      <c r="F5" s="29">
        <f t="shared" ref="F5:F11" si="0">SUM(B5:E5)</f>
        <v>239000</v>
      </c>
    </row>
    <row r="6" spans="1:6" x14ac:dyDescent="0.4">
      <c r="A6" s="5" t="s">
        <v>191</v>
      </c>
      <c r="B6" s="29">
        <v>47000</v>
      </c>
      <c r="C6" s="29">
        <v>36000</v>
      </c>
      <c r="D6" s="29">
        <v>78000</v>
      </c>
      <c r="E6" s="29">
        <v>54000</v>
      </c>
      <c r="F6" s="29">
        <f t="shared" si="0"/>
        <v>215000</v>
      </c>
    </row>
    <row r="7" spans="1:6" x14ac:dyDescent="0.4">
      <c r="A7" s="5" t="s">
        <v>192</v>
      </c>
      <c r="B7" s="29">
        <v>59000</v>
      </c>
      <c r="C7" s="29">
        <v>55000</v>
      </c>
      <c r="D7" s="29">
        <v>76000</v>
      </c>
      <c r="E7" s="29">
        <v>31000</v>
      </c>
      <c r="F7" s="29">
        <f t="shared" si="0"/>
        <v>221000</v>
      </c>
    </row>
    <row r="8" spans="1:6" x14ac:dyDescent="0.4">
      <c r="A8" s="5" t="s">
        <v>193</v>
      </c>
      <c r="B8" s="29">
        <v>65000</v>
      </c>
      <c r="C8" s="29">
        <v>39000</v>
      </c>
      <c r="D8" s="29">
        <v>67000</v>
      </c>
      <c r="E8" s="29">
        <v>54000</v>
      </c>
      <c r="F8" s="29">
        <f t="shared" si="0"/>
        <v>225000</v>
      </c>
    </row>
    <row r="9" spans="1:6" x14ac:dyDescent="0.4">
      <c r="A9" s="5" t="s">
        <v>194</v>
      </c>
      <c r="B9" s="29">
        <v>76000</v>
      </c>
      <c r="C9" s="29">
        <v>41000</v>
      </c>
      <c r="D9" s="29">
        <v>51000</v>
      </c>
      <c r="E9" s="29">
        <v>38000</v>
      </c>
      <c r="F9" s="29">
        <f t="shared" si="0"/>
        <v>206000</v>
      </c>
    </row>
    <row r="10" spans="1:6" x14ac:dyDescent="0.4">
      <c r="A10" s="5" t="s">
        <v>195</v>
      </c>
      <c r="B10" s="29">
        <v>46000</v>
      </c>
      <c r="C10" s="29">
        <v>59000</v>
      </c>
      <c r="D10" s="29">
        <v>78000</v>
      </c>
      <c r="E10" s="29">
        <v>31000</v>
      </c>
      <c r="F10" s="29">
        <f t="shared" si="0"/>
        <v>214000</v>
      </c>
    </row>
    <row r="11" spans="1:6" x14ac:dyDescent="0.4">
      <c r="A11" s="5" t="s">
        <v>196</v>
      </c>
      <c r="B11" s="29">
        <v>78000</v>
      </c>
      <c r="C11" s="29">
        <v>75000</v>
      </c>
      <c r="D11" s="29">
        <v>35000</v>
      </c>
      <c r="E11" s="29">
        <v>54000</v>
      </c>
      <c r="F11" s="29">
        <f t="shared" si="0"/>
        <v>242000</v>
      </c>
    </row>
  </sheetData>
  <mergeCells count="1">
    <mergeCell ref="A1:F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203" r:id="rId3" name="Button 11">
              <controlPr defaultSize="0" print="0" autoFill="0" autoPict="0" macro="[0]!총액">
                <anchor moveWithCells="1" sizeWithCells="1">
                  <from>
                    <xdr:col>1</xdr:col>
                    <xdr:colOff>7620</xdr:colOff>
                    <xdr:row>12</xdr:row>
                    <xdr:rowOff>15240</xdr:rowOff>
                  </from>
                  <to>
                    <xdr:col>3</xdr:col>
                    <xdr:colOff>0</xdr:colOff>
                    <xdr:row>13</xdr:row>
                    <xdr:rowOff>213360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sheetPr codeName="Sheet9"/>
  <dimension ref="A1:E8"/>
  <sheetViews>
    <sheetView tabSelected="1" workbookViewId="0">
      <selection activeCell="M9" sqref="M9"/>
    </sheetView>
  </sheetViews>
  <sheetFormatPr defaultRowHeight="17.399999999999999" x14ac:dyDescent="0.4"/>
  <sheetData>
    <row r="1" spans="1:5" ht="21" x14ac:dyDescent="0.4">
      <c r="A1" s="34" t="s">
        <v>197</v>
      </c>
      <c r="B1" s="34"/>
      <c r="C1" s="34"/>
      <c r="D1" s="34"/>
      <c r="E1" s="34"/>
    </row>
    <row r="3" spans="1:5" x14ac:dyDescent="0.4">
      <c r="A3" s="5" t="s">
        <v>198</v>
      </c>
      <c r="B3" s="5" t="s">
        <v>199</v>
      </c>
      <c r="C3" s="5" t="s">
        <v>200</v>
      </c>
      <c r="D3" s="5" t="s">
        <v>201</v>
      </c>
      <c r="E3" s="5" t="s">
        <v>202</v>
      </c>
    </row>
    <row r="4" spans="1:5" x14ac:dyDescent="0.4">
      <c r="A4" s="5" t="s">
        <v>203</v>
      </c>
      <c r="B4" s="5" t="s">
        <v>204</v>
      </c>
      <c r="C4" s="9">
        <v>58000</v>
      </c>
      <c r="D4" s="5">
        <v>13.4</v>
      </c>
      <c r="E4" s="5" t="s">
        <v>205</v>
      </c>
    </row>
    <row r="5" spans="1:5" x14ac:dyDescent="0.4">
      <c r="A5" s="5" t="s">
        <v>206</v>
      </c>
      <c r="B5" s="5" t="s">
        <v>207</v>
      </c>
      <c r="C5" s="9">
        <v>105000</v>
      </c>
      <c r="D5" s="5">
        <v>10.9</v>
      </c>
      <c r="E5" s="5" t="s">
        <v>208</v>
      </c>
    </row>
    <row r="6" spans="1:5" x14ac:dyDescent="0.4">
      <c r="A6" s="5" t="s">
        <v>209</v>
      </c>
      <c r="B6" s="5" t="s">
        <v>210</v>
      </c>
      <c r="C6" s="9">
        <v>37800</v>
      </c>
      <c r="D6" s="5">
        <v>12.5</v>
      </c>
      <c r="E6" s="5" t="s">
        <v>205</v>
      </c>
    </row>
    <row r="7" spans="1:5" x14ac:dyDescent="0.4">
      <c r="A7" s="5" t="s">
        <v>211</v>
      </c>
      <c r="B7" s="5" t="s">
        <v>204</v>
      </c>
      <c r="C7" s="9">
        <v>64200</v>
      </c>
      <c r="D7" s="5">
        <v>11.5</v>
      </c>
      <c r="E7" s="5" t="s">
        <v>205</v>
      </c>
    </row>
    <row r="8" spans="1:5" x14ac:dyDescent="0.4">
      <c r="A8" s="5" t="s">
        <v>212</v>
      </c>
      <c r="B8" s="5" t="s">
        <v>213</v>
      </c>
      <c r="C8" s="9">
        <v>112500</v>
      </c>
      <c r="D8" s="5">
        <v>13.7</v>
      </c>
      <c r="E8" s="5" t="s">
        <v>208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9</vt:i4>
      </vt:variant>
    </vt:vector>
  </HeadingPairs>
  <TitlesOfParts>
    <vt:vector size="9" baseType="lpstr">
      <vt:lpstr>기본작업-1</vt:lpstr>
      <vt:lpstr>기본작업-2</vt:lpstr>
      <vt:lpstr>기본작업-3</vt:lpstr>
      <vt:lpstr>계산작업</vt:lpstr>
      <vt:lpstr>시나리오 요약</vt:lpstr>
      <vt:lpstr>분석작업-1</vt:lpstr>
      <vt:lpstr>분석작업-2</vt:lpstr>
      <vt:lpstr>매크로작업</vt:lpstr>
      <vt:lpstr>차트작업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김효원</cp:lastModifiedBy>
  <dcterms:created xsi:type="dcterms:W3CDTF">2023-04-27T08:01:32Z</dcterms:created>
  <dcterms:modified xsi:type="dcterms:W3CDTF">2025-02-13T10:41:15Z</dcterms:modified>
</cp:coreProperties>
</file>