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9ef682ba8babf4/바탕 화면/"/>
    </mc:Choice>
  </mc:AlternateContent>
  <xr:revisionPtr revIDLastSave="5" documentId="8_{504E2FCB-3636-40AB-87DD-3DA46F2C3B07}" xr6:coauthVersionLast="47" xr6:coauthVersionMax="47" xr10:uidLastSave="{6E0511BB-388C-4CA6-9A9F-7322EA413FD1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0" l="1"/>
  <c r="E30" i="10"/>
  <c r="E31" i="10"/>
  <c r="E32" i="10"/>
  <c r="E33" i="10"/>
  <c r="E34" i="10"/>
  <c r="E35" i="10"/>
  <c r="E36" i="10"/>
  <c r="E37" i="10"/>
  <c r="E28" i="10"/>
  <c r="J16" i="10"/>
  <c r="J17" i="10"/>
  <c r="J18" i="10"/>
  <c r="J19" i="10"/>
  <c r="J20" i="10"/>
  <c r="J21" i="10"/>
  <c r="J22" i="10"/>
  <c r="J23" i="10"/>
  <c r="J24" i="10"/>
  <c r="J15" i="10"/>
  <c r="D24" i="10"/>
  <c r="K4" i="10"/>
  <c r="K5" i="10"/>
  <c r="K6" i="10"/>
  <c r="K7" i="10"/>
  <c r="K8" i="10"/>
  <c r="K9" i="10"/>
  <c r="K10" i="10"/>
  <c r="K11" i="10"/>
  <c r="K3" i="10"/>
  <c r="E4" i="10"/>
  <c r="E5" i="10"/>
  <c r="E6" i="10"/>
  <c r="E7" i="10"/>
  <c r="E8" i="10"/>
  <c r="E9" i="10"/>
  <c r="E10" i="10"/>
  <c r="E11" i="10"/>
  <c r="E3" i="10"/>
  <c r="C14" i="7"/>
  <c r="D14" i="7"/>
  <c r="E14" i="7"/>
  <c r="B14" i="7"/>
  <c r="H25" i="6" l="1"/>
  <c r="H15" i="6"/>
  <c r="H10" i="6"/>
  <c r="H6" i="6"/>
  <c r="H27" i="6" s="1"/>
  <c r="E26" i="6"/>
  <c r="D26" i="6"/>
  <c r="E16" i="6"/>
  <c r="D16" i="6"/>
  <c r="E11" i="6"/>
  <c r="D11" i="6"/>
  <c r="E7" i="6"/>
  <c r="E28" i="6" s="1"/>
  <c r="D7" i="6"/>
  <c r="D23" i="10"/>
  <c r="D22" i="10"/>
  <c r="D21" i="10"/>
  <c r="D20" i="10"/>
  <c r="D19" i="10"/>
  <c r="D18" i="10"/>
  <c r="D17" i="10"/>
  <c r="D16" i="10"/>
  <c r="D15" i="10"/>
  <c r="D28" i="6" l="1"/>
  <c r="E4" i="8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<sst xmlns="http://schemas.openxmlformats.org/spreadsheetml/2006/main" count="362" uniqueCount="294">
  <si>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</si>
  <si>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</si>
  <si>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</si>
  <si>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</si>
  <si>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</si>
  <si>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</si>
  <si>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</si>
  <si>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</si>
  <si>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</si>
  <si>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</si>
  <si>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</si>
  <si>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</si>
  <si>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</si>
  <si>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</si>
  <si>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</si>
  <si>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</si>
  <si>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</si>
  <si>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</si>
  <si>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</si>
  <si>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</si>
  <si>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</si>
  <si>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</si>
  <si>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</si>
  <si>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</si>
  <si>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</si>
  <si>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</si>
  <si>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</si>
  <si>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</si>
  <si>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</si>
  <si>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</si>
  <si>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</si>
  <si>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</si>
  <si>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</si>
  <si>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</si>
  <si>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</si>
  <si>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</si>
  <si>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</si>
  <si>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</si>
  <si>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</si>
  <si>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</si>
  <si>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</si>
  <si>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</si>
  <si>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</si>
  <si>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</si>
  <si>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</si>
  <si>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</si>
  <si>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</si>
  <si>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</si>
  <si>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</si>
  <si>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</si>
  <si>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</si>
  <si>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</si>
  <si>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</si>
  <si>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</si>
  <si>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</si>
  <si>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</si>
  <si>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</si>
  <si>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</si>
  <si>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</si>
  <si>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</si>
  <si>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</si>
  <si>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</si>
  <si>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</si>
  <si>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</si>
  <si>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</si>
  <si>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</si>
  <si>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</si>
  <si>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</si>
  <si>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</si>
  <si>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</si>
  <si>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</si>
  <si>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</si>
  <si>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</si>
  <si>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</si>
  <si>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</si>
  <si>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</si>
  <si>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</si>
  <si>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</si>
  <si>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</si>
  <si>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</si>
  <si>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</si>
  <si>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</si>
  <si>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</si>
  <si>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</si>
  <si>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</si>
  <si>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</si>
  <si>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</si>
  <si>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</si>
  <si>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</si>
  <si>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</si>
  <si>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</si>
  <si>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</si>
  <si>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</si>
  <si>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</si>
  <si>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</si>
  <si>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</si>
  <si>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</si>
  <si>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</si>
  <si>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</si>
  <si>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</si>
  <si>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</si>
  <si>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</si>
  <si>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</si>
  <si>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</si>
  <si>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</si>
  <si>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</si>
  <si>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</si>
  <si>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</si>
  <si>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</si>
  <si>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</si>
  <si>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</si>
  <si>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</si>
  <si>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</si>
  <si>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</si>
  <si>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</si>
  <si>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</si>
  <si>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</si>
  <si>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</si>
  <si>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</si>
  <si>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</si>
  <si>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</si>
  <si>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</si>
  <si>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</si>
  <si>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</si>
  <si>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</si>
  <si>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</si>
  <si>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</si>
  <si>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</si>
  <si>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</si>
  <si>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</si>
  <si>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</si>
  <si>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</si>
  <si>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</si>
  <si>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</si>
  <si>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</si>
  <si>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</si>
  <si>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</si>
  <si>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</si>
  <si>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</si>
  <si>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</si>
  <si>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</si>
  <si>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</si>
  <si>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</si>
  <si>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</si>
  <si>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</si>
  <si>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</si>
  <si>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</si>
  <si>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</si>
  <si>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</si>
  <si>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</si>
  <si>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</si>
  <si>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</si>
  <si>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</si>
  <si>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</si>
  <si>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</si>
  <si>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</si>
  <si>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</si>
  <si>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</si>
  <si>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</si>
  <si>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</si>
  <si>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</si>
  <si>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</si>
  <si>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</si>
  <si>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</si>
  <si>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</si>
  <si>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</si>
  <si>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</si>
  <si>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</si>
  <si>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</si>
  <si>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</si>
  <si>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</si>
  <si>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</si>
  <si>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</si>
  <si>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</si>
  <si>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</si>
  <si>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</si>
  <si>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</si>
  <si>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</si>
  <si>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</si>
  <si>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</si>
  <si>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</si>
  <si>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</si>
  <si>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</si>
  <si>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</si>
  <si>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</si>
  <si>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</si>
  <si>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</si>
  <si>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</si>
  <si>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</si>
  <si>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</si>
  <si>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</si>
  <si>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</si>
  <si>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</si>
  <si>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</si>
  <si>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</si>
  <si>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</si>
  <si>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</si>
  <si>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</si>
  <si>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</si>
  <si>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</si>
  <si>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</si>
  <si>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</si>
  <si>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</si>
  <si>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</si>
  <si>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</si>
  <si>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</si>
  <si>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</si>
  <si>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</si>
  <si>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</si>
  <si>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</si>
  <si>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</si>
  <si>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</si>
  <si>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</si>
  <si>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</si>
  <si>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</si>
  <si>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</si>
  <si>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</si>
  <si>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</si>
  <si>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</si>
  <si>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</si>
  <si>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</si>
  <si>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</si>
  <si>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</si>
  <si>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</si>
  <si>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</si>
  <si>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</si>
  <si>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</si>
  <si>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</si>
  <si>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</si>
  <si>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</si>
  <si>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</si>
  <si>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</si>
  <si>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</si>
  <si>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</si>
  <si>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</si>
  <si>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</si>
  <si>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</si>
  <si>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</si>
  <si>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</si>
  <si>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</si>
  <si>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</si>
  <si>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</si>
  <si>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</si>
  <si>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</si>
  <si>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</si>
  <si>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</si>
  <si>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</si>
  <si>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</si>
  <si>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</si>
  <si>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</si>
  <si>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</si>
  <si>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</si>
  <si>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</si>
  <si>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</si>
  <si>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</si>
  <si>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</si>
  <si>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</si>
  <si>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</si>
  <si>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</si>
  <si>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</si>
  <si>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</si>
  <si>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</si>
  <si>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</si>
  <si>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학과코드</t>
    <phoneticPr fontId="1" type="noConversion"/>
  </si>
  <si>
    <t>MK-68544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</si>
  <si>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</si>
  <si>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</si>
  <si>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</si>
  <si>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</si>
  <si>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</si>
  <si>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GU-12015</t>
    <phoneticPr fontId="1" type="noConversion"/>
  </si>
  <si>
    <t>이름</t>
    <phoneticPr fontId="1" type="noConversion"/>
  </si>
  <si>
    <t>윤희정</t>
    <phoneticPr fontId="1" type="noConversion"/>
  </si>
  <si>
    <t>한애선</t>
    <phoneticPr fontId="1" type="noConversion"/>
  </si>
  <si>
    <t>김요열</t>
    <phoneticPr fontId="1" type="noConversion"/>
  </si>
  <si>
    <t>이민성</t>
    <phoneticPr fontId="1" type="noConversion"/>
  </si>
  <si>
    <t>김순한</t>
    <phoneticPr fontId="1" type="noConversion"/>
  </si>
  <si>
    <t>우연이</t>
    <phoneticPr fontId="1" type="noConversion"/>
  </si>
  <si>
    <t>신승운</t>
    <phoneticPr fontId="1" type="noConversion"/>
  </si>
  <si>
    <t>중간</t>
    <phoneticPr fontId="1" type="noConversion"/>
  </si>
  <si>
    <t>기말</t>
    <phoneticPr fontId="1" type="noConversion"/>
  </si>
  <si>
    <t>과제</t>
    <phoneticPr fontId="1" type="noConversion"/>
  </si>
  <si>
    <t>출석</t>
    <phoneticPr fontId="1" type="noConversion"/>
  </si>
  <si>
    <t>VIP 요약</t>
  </si>
  <si>
    <t>골드 요약</t>
  </si>
  <si>
    <t>실버 요약</t>
  </si>
  <si>
    <t>일반 요약</t>
  </si>
  <si>
    <t>총합계</t>
  </si>
  <si>
    <t>VIP 평균</t>
  </si>
  <si>
    <t>골드 평균</t>
  </si>
  <si>
    <t>실버 평균</t>
  </si>
  <si>
    <t>일반 평균</t>
  </si>
  <si>
    <t>전체 평균</t>
  </si>
  <si>
    <t xml:space="preserve"> 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</si>
</sst>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&quot;년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4">
    <dxf>
      <font>
        <b/>
        <i/>
        <color rgb="FF00B050"/>
      </font>
    </dxf>
    <dxf>
      <font>
        <b/>
        <i/>
        <color rgb="FF00B050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</a:rPr>
              <a:t>영업</a:t>
            </a:r>
            <a:r>
              <a:rPr lang="en-US" altLang="ko-KR" sz="1800">
                <a:solidFill>
                  <a:srgbClr val="FFFF00"/>
                </a:solidFill>
              </a:rPr>
              <a:t>A</a:t>
            </a:r>
            <a:r>
              <a:rPr lang="ko-KR" altLang="en-US" sz="1800">
                <a:solidFill>
                  <a:srgbClr val="FFFF00"/>
                </a:solidFill>
              </a:rPr>
              <a:t>팀 수출 현황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39871"/>
        <c:axId val="145438431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145438431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439871"/>
        <c:crosses val="max"/>
        <c:crossBetween val="between"/>
      </c:valAx>
      <c:catAx>
        <c:axId val="1454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5438431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2</xdr:row>
          <xdr:rowOff>30480</xdr:rowOff>
        </xdr:from>
        <xdr:to>
          <xdr:col>6</xdr:col>
          <xdr:colOff>632460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22860</xdr:colOff>
      <xdr:row>5</xdr:row>
      <xdr:rowOff>30480</xdr:rowOff>
    </xdr:from>
    <xdr:to>
      <xdr:col>7</xdr:col>
      <xdr:colOff>0</xdr:colOff>
      <xdr:row>7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B1B40A7-9D14-7F27-77C4-DFC0AC781FDB}"/>
            </a:ext>
          </a:extLst>
        </xdr:cNvPr>
        <xdr:cNvSpPr/>
      </xdr:nvSpPr>
      <xdr:spPr>
        <a:xfrm>
          <a:off x="4610100" y="1181100"/>
          <a:ext cx="647700" cy="4114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쉽표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FE8DE-B59E-473B-B9A4-C25133AA7E87}" name="표3" displayName="표3" ref="A3:H28" totalsRowShown="0" headerRowDxfId="13" dataDxfId="11" headerRowBorderDxfId="12" tableBorderDxfId="10">
  <autoFilter ref="A3:H28" xr:uid="{ED9FE8DE-B59E-473B-B9A4-C25133AA7E87}"/>
  <tableColumns count="8">
    <tableColumn id="1" xr3:uid="{B10BFBC9-9B78-41BA-AE22-6AF67CDB2809}" name="성명" dataDxfId="9"/>
    <tableColumn id="2" xr3:uid="{B7727D47-7472-4A45-ABF5-35936B44ECAF}" name="성별" dataDxfId="8"/>
    <tableColumn id="3" xr3:uid="{B1C57C48-9A70-4B6A-A637-C0406E734B50}" name="등급" dataDxfId="7"/>
    <tableColumn id="4" xr3:uid="{4CC7443E-293C-4C4F-9140-392A36957E3C}" name="총구매금액" dataDxfId="6" dataCellStyle="쉼표 [0]"/>
    <tableColumn id="5" xr3:uid="{69D19DA8-0FCB-4A38-8A2F-4DFE29B7547B}" name="구매횟수" dataDxfId="5"/>
    <tableColumn id="6" xr3:uid="{676F8987-DCB8-49FA-AAEE-F318576A0AC4}" name="구매포인트" dataDxfId="4"/>
    <tableColumn id="7" xr3:uid="{C2D86AC5-CEA2-4C1F-8EAA-5AA142E4F892}" name="빈도포인트" dataDxfId="3"/>
    <tableColumn id="8" xr3:uid="{8CE9FFA4-A690-4872-9640-6F89CD23E8F0}" name="포인트합계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0" sqref="A10"/>
    </sheetView>
  </sheetViews>
  <sheetFormatPr defaultRowHeight="17.399999999999999" x14ac:dyDescent="0.4"/>
  <cols>
    <col min="1" max="1" width="10.5" bestFit="1" customWidth="1"/>
  </cols>
  <sheetData>
    <row r="1" spans="1:6" x14ac:dyDescent="0.4">
      <c r="A1" t="s">
        <v>0</v>
      </c>
    </row>
    <row r="3" spans="1:6" x14ac:dyDescent="0.4">
      <c r="A3" s="1" t="s">
        <v>263</v>
      </c>
      <c r="B3" s="1" t="s">
        <v>271</v>
      </c>
      <c r="C3" s="1" t="s">
        <v>279</v>
      </c>
      <c r="D3" s="1" t="s">
        <v>280</v>
      </c>
      <c r="E3" s="1" t="s">
        <v>281</v>
      </c>
      <c r="F3" s="1" t="s">
        <v>282</v>
      </c>
    </row>
    <row r="4" spans="1:6" x14ac:dyDescent="0.4">
      <c r="A4" s="1" t="s">
        <v>264</v>
      </c>
      <c r="B4" s="1" t="s">
        <v>272</v>
      </c>
      <c r="C4" s="1">
        <v>88</v>
      </c>
      <c r="D4" s="1">
        <v>90</v>
      </c>
      <c r="E4" s="1">
        <v>80</v>
      </c>
      <c r="F4" s="1">
        <v>100</v>
      </c>
    </row>
    <row r="5" spans="1:6" x14ac:dyDescent="0.4">
      <c r="A5" s="1" t="s">
        <v>265</v>
      </c>
      <c r="B5" s="1" t="s">
        <v>273</v>
      </c>
      <c r="C5" s="1">
        <v>59</v>
      </c>
      <c r="D5" s="1">
        <v>68</v>
      </c>
      <c r="E5" s="1">
        <v>80</v>
      </c>
      <c r="F5" s="1">
        <v>90</v>
      </c>
    </row>
    <row r="6" spans="1:6" x14ac:dyDescent="0.4">
      <c r="A6" s="1" t="s">
        <v>266</v>
      </c>
      <c r="B6" s="1" t="s">
        <v>274</v>
      </c>
      <c r="C6" s="1">
        <v>78</v>
      </c>
      <c r="D6" s="1">
        <v>80</v>
      </c>
      <c r="E6" s="1">
        <v>78</v>
      </c>
      <c r="F6" s="1">
        <v>90</v>
      </c>
    </row>
    <row r="7" spans="1:6" x14ac:dyDescent="0.4">
      <c r="A7" s="1" t="s">
        <v>267</v>
      </c>
      <c r="B7" s="1" t="s">
        <v>275</v>
      </c>
      <c r="C7" s="1">
        <v>98</v>
      </c>
      <c r="D7" s="1">
        <v>92</v>
      </c>
      <c r="E7" s="1">
        <v>85</v>
      </c>
      <c r="F7" s="1">
        <v>100</v>
      </c>
    </row>
    <row r="8" spans="1:6" x14ac:dyDescent="0.4">
      <c r="A8" s="1" t="s">
        <v>268</v>
      </c>
      <c r="B8" s="1" t="s">
        <v>276</v>
      </c>
      <c r="C8" s="1">
        <v>57</v>
      </c>
      <c r="D8" s="1">
        <v>66</v>
      </c>
      <c r="E8" s="1">
        <v>60</v>
      </c>
      <c r="F8" s="1">
        <v>80</v>
      </c>
    </row>
    <row r="9" spans="1:6" x14ac:dyDescent="0.4">
      <c r="A9" s="1" t="s">
        <v>269</v>
      </c>
      <c r="B9" s="1" t="s">
        <v>277</v>
      </c>
      <c r="C9" s="1">
        <v>77</v>
      </c>
      <c r="D9" s="1">
        <v>88</v>
      </c>
      <c r="E9" s="1">
        <v>70</v>
      </c>
      <c r="F9" s="1">
        <v>70</v>
      </c>
    </row>
    <row r="10" spans="1:6" x14ac:dyDescent="0.4">
      <c r="A10" s="1" t="s">
        <v>270</v>
      </c>
      <c r="B10" s="1" t="s">
        <v>278</v>
      </c>
      <c r="C10" s="1">
        <v>90</v>
      </c>
      <c r="D10" s="1">
        <v>88</v>
      </c>
      <c r="E10" s="1">
        <v>90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6"/>
  <sheetViews>
    <sheetView workbookViewId="0">
      <selection activeCell="I13" sqref="I13"/>
    </sheetView>
  </sheetViews>
  <sheetFormatPr defaultRowHeight="17.399999999999999" x14ac:dyDescent="0.4"/>
  <cols>
    <col min="3" max="3" width="12.19921875" bestFit="1" customWidth="1"/>
    <col min="6" max="6" width="11.796875" bestFit="1" customWidth="1"/>
  </cols>
  <sheetData>
    <row r="1" spans="1:6" ht="24" customHeight="1" thickBot="1" x14ac:dyDescent="0.45">
      <c r="A1" s="25" t="s">
        <v>129</v>
      </c>
      <c r="B1" s="25"/>
      <c r="C1" s="25"/>
      <c r="D1" s="25"/>
      <c r="E1" s="25"/>
      <c r="F1" s="25"/>
    </row>
    <row r="2" spans="1:6" ht="18" thickTop="1" x14ac:dyDescent="0.4"/>
    <row r="3" spans="1:6" x14ac:dyDescent="0.4">
      <c r="A3" s="16" t="s">
        <v>82</v>
      </c>
      <c r="B3" s="16" t="s">
        <v>83</v>
      </c>
      <c r="C3" s="16" t="s">
        <v>84</v>
      </c>
      <c r="D3" s="16" t="s">
        <v>85</v>
      </c>
      <c r="E3" s="16" t="s">
        <v>86</v>
      </c>
      <c r="F3" s="16" t="s">
        <v>87</v>
      </c>
    </row>
    <row r="4" spans="1:6" x14ac:dyDescent="0.4">
      <c r="A4" s="26" t="s">
        <v>88</v>
      </c>
      <c r="B4" s="5" t="s">
        <v>89</v>
      </c>
      <c r="C4" s="6" t="s">
        <v>90</v>
      </c>
      <c r="D4" s="17">
        <v>2</v>
      </c>
      <c r="E4" s="6" t="s">
        <v>91</v>
      </c>
      <c r="F4" s="18">
        <v>1500000</v>
      </c>
    </row>
    <row r="5" spans="1:6" x14ac:dyDescent="0.4">
      <c r="A5" s="26"/>
      <c r="B5" s="5" t="s">
        <v>92</v>
      </c>
      <c r="C5" s="6" t="s">
        <v>93</v>
      </c>
      <c r="D5" s="17">
        <v>3</v>
      </c>
      <c r="E5" s="6" t="s">
        <v>94</v>
      </c>
      <c r="F5" s="18">
        <v>3500000</v>
      </c>
    </row>
    <row r="6" spans="1:6" x14ac:dyDescent="0.4">
      <c r="A6" s="26"/>
      <c r="B6" s="5" t="s">
        <v>95</v>
      </c>
      <c r="C6" s="6" t="s">
        <v>96</v>
      </c>
      <c r="D6" s="17">
        <v>5</v>
      </c>
      <c r="E6" s="6" t="s">
        <v>97</v>
      </c>
      <c r="F6" s="18">
        <v>4000000</v>
      </c>
    </row>
    <row r="7" spans="1:6" x14ac:dyDescent="0.4">
      <c r="A7" s="26"/>
      <c r="B7" s="5" t="s">
        <v>98</v>
      </c>
      <c r="C7" s="6" t="s">
        <v>99</v>
      </c>
      <c r="D7" s="17">
        <v>3</v>
      </c>
      <c r="E7" s="6" t="s">
        <v>100</v>
      </c>
      <c r="F7" s="18">
        <v>3000000</v>
      </c>
    </row>
    <row r="8" spans="1:6" x14ac:dyDescent="0.4">
      <c r="A8" s="26" t="s">
        <v>101</v>
      </c>
      <c r="B8" s="5" t="s">
        <v>102</v>
      </c>
      <c r="C8" s="6" t="s">
        <v>103</v>
      </c>
      <c r="D8" s="17">
        <v>2</v>
      </c>
      <c r="E8" s="6" t="s">
        <v>104</v>
      </c>
      <c r="F8" s="18">
        <v>2000000</v>
      </c>
    </row>
    <row r="9" spans="1:6" x14ac:dyDescent="0.4">
      <c r="A9" s="26"/>
      <c r="B9" s="5" t="s">
        <v>105</v>
      </c>
      <c r="C9" s="6" t="s">
        <v>106</v>
      </c>
      <c r="D9" s="17">
        <v>2</v>
      </c>
      <c r="E9" s="6" t="s">
        <v>107</v>
      </c>
      <c r="F9" s="18">
        <v>2400000</v>
      </c>
    </row>
    <row r="10" spans="1:6" x14ac:dyDescent="0.4">
      <c r="A10" s="26"/>
      <c r="B10" s="5" t="s">
        <v>108</v>
      </c>
      <c r="C10" s="6" t="s">
        <v>109</v>
      </c>
      <c r="D10" s="17">
        <v>3</v>
      </c>
      <c r="E10" s="6" t="s">
        <v>110</v>
      </c>
      <c r="F10" s="18">
        <v>1200000</v>
      </c>
    </row>
    <row r="11" spans="1:6" x14ac:dyDescent="0.4">
      <c r="A11" s="26" t="s">
        <v>111</v>
      </c>
      <c r="B11" s="5" t="s">
        <v>112</v>
      </c>
      <c r="C11" s="6" t="s">
        <v>113</v>
      </c>
      <c r="D11" s="17">
        <v>1</v>
      </c>
      <c r="E11" s="6" t="s">
        <v>114</v>
      </c>
      <c r="F11" s="18">
        <v>600000</v>
      </c>
    </row>
    <row r="12" spans="1:6" x14ac:dyDescent="0.4">
      <c r="A12" s="26"/>
      <c r="B12" s="5" t="s">
        <v>115</v>
      </c>
      <c r="C12" s="6" t="s">
        <v>116</v>
      </c>
      <c r="D12" s="17">
        <v>2</v>
      </c>
      <c r="E12" s="6" t="s">
        <v>117</v>
      </c>
      <c r="F12" s="18">
        <v>850000</v>
      </c>
    </row>
    <row r="13" spans="1:6" x14ac:dyDescent="0.4">
      <c r="A13" s="26"/>
      <c r="B13" s="5" t="s">
        <v>118</v>
      </c>
      <c r="C13" s="6" t="s">
        <v>119</v>
      </c>
      <c r="D13" s="17">
        <v>1</v>
      </c>
      <c r="E13" s="6" t="s">
        <v>120</v>
      </c>
      <c r="F13" s="18">
        <v>4500000</v>
      </c>
    </row>
    <row r="14" spans="1:6" x14ac:dyDescent="0.4">
      <c r="A14" s="26" t="s">
        <v>121</v>
      </c>
      <c r="B14" s="5" t="s">
        <v>122</v>
      </c>
      <c r="C14" s="6" t="s">
        <v>123</v>
      </c>
      <c r="D14" s="17">
        <v>4</v>
      </c>
      <c r="E14" s="6" t="s">
        <v>124</v>
      </c>
      <c r="F14" s="18">
        <v>5600000</v>
      </c>
    </row>
    <row r="15" spans="1:6" x14ac:dyDescent="0.4">
      <c r="A15" s="26"/>
      <c r="B15" s="5" t="s">
        <v>125</v>
      </c>
      <c r="C15" s="6" t="s">
        <v>126</v>
      </c>
      <c r="D15" s="17">
        <v>5</v>
      </c>
      <c r="E15" s="6" t="s">
        <v>127</v>
      </c>
      <c r="F15" s="18">
        <v>6000000</v>
      </c>
    </row>
    <row r="16" spans="1:6" x14ac:dyDescent="0.4">
      <c r="A16" s="16" t="s">
        <v>128</v>
      </c>
      <c r="B16" s="19"/>
      <c r="C16" s="19"/>
      <c r="D16" s="19"/>
      <c r="E16" s="19"/>
      <c r="F16" s="18">
        <v>35150000</v>
      </c>
    </row>
  </sheetData>
  <mergeCells count="5">
    <mergeCell ref="A1:F1"/>
    <mergeCell ref="A14:A15"/>
    <mergeCell ref="A11:A13"/>
    <mergeCell ref="A8:A10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I18"/>
  <sheetViews>
    <sheetView workbookViewId="0">
      <selection activeCell="I12" sqref="I12"/>
    </sheetView>
  </sheetViews>
  <sheetFormatPr defaultRowHeight="17.399999999999999" x14ac:dyDescent="0.4"/>
  <sheetData>
    <row r="1" spans="1:9" ht="21" x14ac:dyDescent="0.4">
      <c r="A1" s="27" t="s">
        <v>130</v>
      </c>
      <c r="B1" s="27"/>
      <c r="C1" s="27"/>
      <c r="D1" s="27"/>
      <c r="E1" s="27"/>
      <c r="F1" s="27"/>
      <c r="G1" s="27"/>
      <c r="H1" s="11"/>
    </row>
    <row r="3" spans="1:9" x14ac:dyDescent="0.4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9" x14ac:dyDescent="0.4">
      <c r="A4" s="6">
        <v>1</v>
      </c>
      <c r="B4" s="6" t="s">
        <v>136</v>
      </c>
      <c r="C4" s="6" t="s">
        <v>137</v>
      </c>
      <c r="D4" s="6">
        <v>86</v>
      </c>
      <c r="E4" s="6">
        <v>89</v>
      </c>
      <c r="F4" s="6">
        <v>90</v>
      </c>
      <c r="G4" s="10">
        <f t="shared" ref="G4:G18" si="0">AVERAGE(D4:F4)</f>
        <v>88.333333333333329</v>
      </c>
    </row>
    <row r="5" spans="1:9" x14ac:dyDescent="0.4">
      <c r="A5" s="6">
        <v>2</v>
      </c>
      <c r="B5" s="6" t="s">
        <v>138</v>
      </c>
      <c r="C5" s="6" t="s">
        <v>139</v>
      </c>
      <c r="D5" s="6">
        <v>92</v>
      </c>
      <c r="E5" s="6">
        <v>91</v>
      </c>
      <c r="F5" s="6">
        <v>92</v>
      </c>
      <c r="G5" s="10">
        <f t="shared" si="0"/>
        <v>91.666666666666671</v>
      </c>
    </row>
    <row r="6" spans="1:9" x14ac:dyDescent="0.4">
      <c r="A6" s="6">
        <v>3</v>
      </c>
      <c r="B6" s="6" t="s">
        <v>140</v>
      </c>
      <c r="C6" s="6" t="s">
        <v>137</v>
      </c>
      <c r="D6" s="6">
        <v>75</v>
      </c>
      <c r="E6" s="6">
        <v>78</v>
      </c>
      <c r="F6" s="6">
        <v>80</v>
      </c>
      <c r="G6" s="10">
        <f t="shared" si="0"/>
        <v>77.666666666666671</v>
      </c>
    </row>
    <row r="7" spans="1:9" x14ac:dyDescent="0.4">
      <c r="A7" s="6">
        <v>1</v>
      </c>
      <c r="B7" s="6" t="s">
        <v>141</v>
      </c>
      <c r="C7" s="6" t="s">
        <v>139</v>
      </c>
      <c r="D7" s="6">
        <v>90</v>
      </c>
      <c r="E7" s="6">
        <v>93</v>
      </c>
      <c r="F7" s="6">
        <v>91</v>
      </c>
      <c r="G7" s="10">
        <f t="shared" si="0"/>
        <v>91.333333333333329</v>
      </c>
    </row>
    <row r="8" spans="1:9" x14ac:dyDescent="0.4">
      <c r="A8" s="6">
        <v>1</v>
      </c>
      <c r="B8" s="6" t="s">
        <v>142</v>
      </c>
      <c r="C8" s="6" t="s">
        <v>137</v>
      </c>
      <c r="D8" s="6">
        <v>95</v>
      </c>
      <c r="E8" s="6">
        <v>93</v>
      </c>
      <c r="F8" s="6">
        <v>92</v>
      </c>
      <c r="G8" s="10">
        <f t="shared" si="0"/>
        <v>93.333333333333329</v>
      </c>
    </row>
    <row r="9" spans="1:9" x14ac:dyDescent="0.4">
      <c r="A9" s="6">
        <v>1</v>
      </c>
      <c r="B9" s="6" t="s">
        <v>143</v>
      </c>
      <c r="C9" s="6" t="s">
        <v>139</v>
      </c>
      <c r="D9" s="6">
        <v>72</v>
      </c>
      <c r="E9" s="6">
        <v>78</v>
      </c>
      <c r="F9" s="6">
        <v>80</v>
      </c>
      <c r="G9" s="10">
        <f t="shared" si="0"/>
        <v>76.666666666666671</v>
      </c>
    </row>
    <row r="10" spans="1:9" x14ac:dyDescent="0.4">
      <c r="A10" s="6">
        <v>2</v>
      </c>
      <c r="B10" s="6" t="s">
        <v>144</v>
      </c>
      <c r="C10" s="6" t="s">
        <v>139</v>
      </c>
      <c r="D10" s="6">
        <v>85</v>
      </c>
      <c r="E10" s="6">
        <v>86</v>
      </c>
      <c r="F10" s="6">
        <v>79</v>
      </c>
      <c r="G10" s="10">
        <f t="shared" si="0"/>
        <v>83.333333333333329</v>
      </c>
    </row>
    <row r="11" spans="1:9" x14ac:dyDescent="0.4">
      <c r="A11" s="6">
        <v>2</v>
      </c>
      <c r="B11" s="6" t="s">
        <v>145</v>
      </c>
      <c r="C11" s="6" t="s">
        <v>137</v>
      </c>
      <c r="D11" s="6">
        <v>93</v>
      </c>
      <c r="E11" s="6">
        <v>93</v>
      </c>
      <c r="F11" s="6">
        <v>95</v>
      </c>
      <c r="G11" s="10">
        <f t="shared" si="0"/>
        <v>93.666666666666671</v>
      </c>
    </row>
    <row r="12" spans="1:9" x14ac:dyDescent="0.4">
      <c r="A12" s="6">
        <v>3</v>
      </c>
      <c r="B12" s="6" t="s">
        <v>146</v>
      </c>
      <c r="C12" s="6" t="s">
        <v>139</v>
      </c>
      <c r="D12" s="6">
        <v>91</v>
      </c>
      <c r="E12" s="6">
        <v>94</v>
      </c>
      <c r="F12" s="6">
        <v>96</v>
      </c>
      <c r="G12" s="10">
        <f t="shared" si="0"/>
        <v>93.666666666666671</v>
      </c>
      <c r="I12" t="s">
        <v>293</v>
      </c>
    </row>
    <row r="13" spans="1:9" x14ac:dyDescent="0.4">
      <c r="A13" s="6">
        <v>3</v>
      </c>
      <c r="B13" s="6" t="s">
        <v>147</v>
      </c>
      <c r="C13" s="6" t="s">
        <v>137</v>
      </c>
      <c r="D13" s="6">
        <v>75</v>
      </c>
      <c r="E13" s="6">
        <v>76</v>
      </c>
      <c r="F13" s="6">
        <v>75</v>
      </c>
      <c r="G13" s="10">
        <f t="shared" si="0"/>
        <v>75.333333333333329</v>
      </c>
    </row>
    <row r="14" spans="1:9" x14ac:dyDescent="0.4">
      <c r="A14" s="6">
        <v>2</v>
      </c>
      <c r="B14" s="6" t="s">
        <v>148</v>
      </c>
      <c r="C14" s="6" t="s">
        <v>139</v>
      </c>
      <c r="D14" s="6">
        <v>82</v>
      </c>
      <c r="E14" s="6">
        <v>80</v>
      </c>
      <c r="F14" s="6">
        <v>86</v>
      </c>
      <c r="G14" s="10">
        <f t="shared" si="0"/>
        <v>82.666666666666671</v>
      </c>
    </row>
    <row r="15" spans="1:9" x14ac:dyDescent="0.4">
      <c r="A15" s="6">
        <v>3</v>
      </c>
      <c r="B15" s="6" t="s">
        <v>149</v>
      </c>
      <c r="C15" s="6" t="s">
        <v>139</v>
      </c>
      <c r="D15" s="6">
        <v>88</v>
      </c>
      <c r="E15" s="6">
        <v>82</v>
      </c>
      <c r="F15" s="6">
        <v>81</v>
      </c>
      <c r="G15" s="10">
        <f t="shared" si="0"/>
        <v>83.666666666666671</v>
      </c>
    </row>
    <row r="16" spans="1:9" x14ac:dyDescent="0.4">
      <c r="A16" s="6">
        <v>1</v>
      </c>
      <c r="B16" s="6" t="s">
        <v>150</v>
      </c>
      <c r="C16" s="6" t="s">
        <v>137</v>
      </c>
      <c r="D16" s="6">
        <v>79</v>
      </c>
      <c r="E16" s="6">
        <v>78</v>
      </c>
      <c r="F16" s="6">
        <v>82</v>
      </c>
      <c r="G16" s="10">
        <f t="shared" si="0"/>
        <v>79.666666666666671</v>
      </c>
    </row>
    <row r="17" spans="1:7" x14ac:dyDescent="0.4">
      <c r="A17" s="6">
        <v>2</v>
      </c>
      <c r="B17" s="6" t="s">
        <v>151</v>
      </c>
      <c r="C17" s="6" t="s">
        <v>139</v>
      </c>
      <c r="D17" s="6">
        <v>91</v>
      </c>
      <c r="E17" s="6">
        <v>90</v>
      </c>
      <c r="F17" s="6">
        <v>93</v>
      </c>
      <c r="G17" s="10">
        <f t="shared" si="0"/>
        <v>91.333333333333329</v>
      </c>
    </row>
    <row r="18" spans="1:7" x14ac:dyDescent="0.4">
      <c r="A18" s="6">
        <v>3</v>
      </c>
      <c r="B18" s="6" t="s">
        <v>152</v>
      </c>
      <c r="C18" s="6" t="s">
        <v>137</v>
      </c>
      <c r="D18" s="6">
        <v>76</v>
      </c>
      <c r="E18" s="6">
        <v>81</v>
      </c>
      <c r="F18" s="6">
        <v>78</v>
      </c>
      <c r="G18" s="10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0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dimension ref="A1:K37"/>
  <sheetViews>
    <sheetView topLeftCell="A18" workbookViewId="0">
      <selection activeCell="G27" sqref="G27"/>
    </sheetView>
  </sheetViews>
  <sheetFormatPr defaultRowHeight="17.399999999999999" x14ac:dyDescent="0.4"/>
  <cols>
    <col min="1" max="4" width="9.09765625" customWidth="1"/>
    <col min="5" max="5" width="11.69921875" bestFit="1" customWidth="1"/>
    <col min="8" max="8" width="10.69921875" bestFit="1" customWidth="1"/>
    <col min="9" max="9" width="8.69921875" customWidth="1"/>
    <col min="10" max="10" width="10.59765625" bestFit="1" customWidth="1"/>
  </cols>
  <sheetData>
    <row r="1" spans="1:11" x14ac:dyDescent="0.4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9">
        <v>2000</v>
      </c>
      <c r="D3" s="6">
        <v>55</v>
      </c>
      <c r="E3" s="24" t="str">
        <f>INT(C3/D3)&amp;"("&amp;MOD(C3,D3)&amp;")"</f>
        <v>36(20)</v>
      </c>
      <c r="G3" s="6" t="s">
        <v>17</v>
      </c>
      <c r="H3" s="8">
        <v>45386</v>
      </c>
      <c r="I3" s="9">
        <v>1000</v>
      </c>
      <c r="J3" s="9">
        <v>1500000</v>
      </c>
      <c r="K3" s="6" t="str">
        <f>CHOOSE(WEEKDAY(H3,1),"일요일","월요일","화요일","수요일","목요일","금요일","토요일")</f>
        <v>목요일</v>
      </c>
    </row>
    <row r="4" spans="1:11" x14ac:dyDescent="0.4">
      <c r="A4" s="6" t="s">
        <v>18</v>
      </c>
      <c r="B4" s="6" t="s">
        <v>19</v>
      </c>
      <c r="C4" s="9">
        <v>1500</v>
      </c>
      <c r="D4" s="6">
        <v>67</v>
      </c>
      <c r="E4" s="24" t="str">
        <f t="shared" ref="E4:E11" si="0">INT(C4/D4)&amp;"("&amp;MOD(C4,D4)&amp;")"</f>
        <v>22(26)</v>
      </c>
      <c r="G4" s="6" t="s">
        <v>20</v>
      </c>
      <c r="H4" s="8">
        <v>45389</v>
      </c>
      <c r="I4" s="9">
        <v>1500</v>
      </c>
      <c r="J4" s="9">
        <v>2700000</v>
      </c>
      <c r="K4" s="6" t="str">
        <f t="shared" ref="K4:K11" si="1">CHOOSE(WEEKDAY(H4,1),"일요일","월요일","화요일","수요일","목요일","금요일","토요일")</f>
        <v>일요일</v>
      </c>
    </row>
    <row r="5" spans="1:11" x14ac:dyDescent="0.4">
      <c r="A5" s="6" t="s">
        <v>21</v>
      </c>
      <c r="B5" s="6" t="s">
        <v>22</v>
      </c>
      <c r="C5" s="9">
        <v>1800</v>
      </c>
      <c r="D5" s="6">
        <v>48</v>
      </c>
      <c r="E5" s="24" t="str">
        <f t="shared" si="0"/>
        <v>37(24)</v>
      </c>
      <c r="G5" s="6" t="s">
        <v>23</v>
      </c>
      <c r="H5" s="8">
        <v>45389</v>
      </c>
      <c r="I5" s="9">
        <v>2000</v>
      </c>
      <c r="J5" s="9">
        <v>3200000</v>
      </c>
      <c r="K5" s="6" t="str">
        <f t="shared" si="1"/>
        <v>일요일</v>
      </c>
    </row>
    <row r="6" spans="1:11" x14ac:dyDescent="0.4">
      <c r="A6" s="6" t="s">
        <v>24</v>
      </c>
      <c r="B6" s="6" t="s">
        <v>25</v>
      </c>
      <c r="C6" s="9">
        <v>1650</v>
      </c>
      <c r="D6" s="6">
        <v>68</v>
      </c>
      <c r="E6" s="24" t="str">
        <f t="shared" si="0"/>
        <v>24(18)</v>
      </c>
      <c r="G6" s="6" t="s">
        <v>26</v>
      </c>
      <c r="H6" s="8">
        <v>45391</v>
      </c>
      <c r="I6" s="9">
        <v>800</v>
      </c>
      <c r="J6" s="9">
        <v>6400000</v>
      </c>
      <c r="K6" s="6" t="str">
        <f t="shared" si="1"/>
        <v>화요일</v>
      </c>
    </row>
    <row r="7" spans="1:11" x14ac:dyDescent="0.4">
      <c r="A7" s="6" t="s">
        <v>27</v>
      </c>
      <c r="B7" s="6" t="s">
        <v>28</v>
      </c>
      <c r="C7" s="9">
        <v>950</v>
      </c>
      <c r="D7" s="6">
        <v>23</v>
      </c>
      <c r="E7" s="24" t="str">
        <f t="shared" si="0"/>
        <v>41(7)</v>
      </c>
      <c r="G7" s="6" t="s">
        <v>29</v>
      </c>
      <c r="H7" s="8">
        <v>45392</v>
      </c>
      <c r="I7" s="9">
        <v>900</v>
      </c>
      <c r="J7" s="9">
        <v>6300000</v>
      </c>
      <c r="K7" s="6" t="str">
        <f t="shared" si="1"/>
        <v>수요일</v>
      </c>
    </row>
    <row r="8" spans="1:11" x14ac:dyDescent="0.4">
      <c r="A8" s="6" t="s">
        <v>30</v>
      </c>
      <c r="B8" s="6" t="s">
        <v>31</v>
      </c>
      <c r="C8" s="9">
        <v>1200</v>
      </c>
      <c r="D8" s="6">
        <v>62</v>
      </c>
      <c r="E8" s="24" t="str">
        <f t="shared" si="0"/>
        <v>19(22)</v>
      </c>
      <c r="G8" s="6" t="s">
        <v>32</v>
      </c>
      <c r="H8" s="8">
        <v>45393</v>
      </c>
      <c r="I8" s="9">
        <v>1100</v>
      </c>
      <c r="J8" s="9">
        <v>6600000</v>
      </c>
      <c r="K8" s="6" t="str">
        <f t="shared" si="1"/>
        <v>목요일</v>
      </c>
    </row>
    <row r="9" spans="1:11" x14ac:dyDescent="0.4">
      <c r="A9" s="6" t="s">
        <v>33</v>
      </c>
      <c r="B9" s="6" t="s">
        <v>34</v>
      </c>
      <c r="C9" s="9">
        <v>1450</v>
      </c>
      <c r="D9" s="6">
        <v>49</v>
      </c>
      <c r="E9" s="24" t="str">
        <f t="shared" si="0"/>
        <v>29(29)</v>
      </c>
      <c r="G9" s="6" t="s">
        <v>35</v>
      </c>
      <c r="H9" s="8">
        <v>45397</v>
      </c>
      <c r="I9" s="9">
        <v>500</v>
      </c>
      <c r="J9" s="9">
        <v>5750000</v>
      </c>
      <c r="K9" s="6" t="str">
        <f t="shared" si="1"/>
        <v>월요일</v>
      </c>
    </row>
    <row r="10" spans="1:11" x14ac:dyDescent="0.4">
      <c r="A10" s="6" t="s">
        <v>36</v>
      </c>
      <c r="B10" s="6" t="s">
        <v>37</v>
      </c>
      <c r="C10" s="9">
        <v>1500</v>
      </c>
      <c r="D10" s="6">
        <v>37</v>
      </c>
      <c r="E10" s="24" t="str">
        <f t="shared" si="0"/>
        <v>40(20)</v>
      </c>
      <c r="G10" s="6" t="s">
        <v>38</v>
      </c>
      <c r="H10" s="8">
        <v>45397</v>
      </c>
      <c r="I10" s="9">
        <v>600</v>
      </c>
      <c r="J10" s="9">
        <v>4500000</v>
      </c>
      <c r="K10" s="6" t="str">
        <f t="shared" si="1"/>
        <v>월요일</v>
      </c>
    </row>
    <row r="11" spans="1:11" x14ac:dyDescent="0.4">
      <c r="A11" s="6" t="s">
        <v>39</v>
      </c>
      <c r="B11" s="6" t="s">
        <v>40</v>
      </c>
      <c r="C11" s="9">
        <v>1600</v>
      </c>
      <c r="D11" s="6">
        <v>41</v>
      </c>
      <c r="E11" s="24" t="str">
        <f t="shared" si="0"/>
        <v>39(1)</v>
      </c>
      <c r="G11" s="6" t="s">
        <v>41</v>
      </c>
      <c r="H11" s="8">
        <v>45398</v>
      </c>
      <c r="I11" s="9">
        <v>800</v>
      </c>
      <c r="J11" s="9">
        <v>9200000</v>
      </c>
      <c r="K11" s="6" t="str">
        <f t="shared" si="1"/>
        <v>화요일</v>
      </c>
    </row>
    <row r="13" spans="1:11" x14ac:dyDescent="0.4">
      <c r="A13" s="3" t="s">
        <v>42</v>
      </c>
      <c r="B13" s="4" t="s">
        <v>43</v>
      </c>
      <c r="F13" s="3" t="s">
        <v>44</v>
      </c>
      <c r="G13" s="4" t="s">
        <v>257</v>
      </c>
    </row>
    <row r="14" spans="1:11" x14ac:dyDescent="0.4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 x14ac:dyDescent="0.4">
      <c r="A15" s="6" t="s">
        <v>50</v>
      </c>
      <c r="B15" s="6" t="s">
        <v>51</v>
      </c>
      <c r="C15" s="15">
        <v>125</v>
      </c>
      <c r="D15" s="9">
        <f>C15*2100</f>
        <v>262500</v>
      </c>
      <c r="F15" s="6">
        <v>1539345</v>
      </c>
      <c r="G15" s="6" t="s">
        <v>52</v>
      </c>
      <c r="H15" s="8">
        <v>45427</v>
      </c>
      <c r="I15" s="6">
        <v>4</v>
      </c>
      <c r="J15" s="6" t="str">
        <f>IF(OR(MONTH(H15)=6,MONTH(H15)=8),"부산출발","")</f>
        <v/>
      </c>
    </row>
    <row r="16" spans="1:11" x14ac:dyDescent="0.4">
      <c r="A16" s="6" t="s">
        <v>53</v>
      </c>
      <c r="B16" s="6" t="s">
        <v>255</v>
      </c>
      <c r="C16" s="15">
        <v>163</v>
      </c>
      <c r="D16" s="9">
        <f t="shared" ref="D16:D23" si="2">C16*2100</f>
        <v>342300</v>
      </c>
      <c r="F16" s="6">
        <v>5681788</v>
      </c>
      <c r="G16" s="6" t="s">
        <v>55</v>
      </c>
      <c r="H16" s="8">
        <v>45446</v>
      </c>
      <c r="I16" s="6">
        <v>2</v>
      </c>
      <c r="J16" s="6" t="str">
        <f t="shared" ref="J16:J24" si="3">IF(OR(MONTH(H16)=6,MONTH(H16)=8),"부산출발","")</f>
        <v>부산출발</v>
      </c>
    </row>
    <row r="17" spans="1:10" x14ac:dyDescent="0.4">
      <c r="A17" s="6" t="s">
        <v>56</v>
      </c>
      <c r="B17" s="6" t="s">
        <v>54</v>
      </c>
      <c r="C17" s="15">
        <v>121</v>
      </c>
      <c r="D17" s="9">
        <f t="shared" si="2"/>
        <v>254100</v>
      </c>
      <c r="F17" s="6">
        <v>4101523</v>
      </c>
      <c r="G17" s="6" t="s">
        <v>57</v>
      </c>
      <c r="H17" s="8">
        <v>45458</v>
      </c>
      <c r="I17" s="6">
        <v>8</v>
      </c>
      <c r="J17" s="6" t="str">
        <f t="shared" si="3"/>
        <v>부산출발</v>
      </c>
    </row>
    <row r="18" spans="1:10" x14ac:dyDescent="0.4">
      <c r="A18" s="6" t="s">
        <v>58</v>
      </c>
      <c r="B18" s="6" t="s">
        <v>54</v>
      </c>
      <c r="C18" s="15">
        <v>113</v>
      </c>
      <c r="D18" s="9">
        <f t="shared" si="2"/>
        <v>237300</v>
      </c>
      <c r="F18" s="6">
        <v>9025101</v>
      </c>
      <c r="G18" s="6" t="s">
        <v>59</v>
      </c>
      <c r="H18" s="8">
        <v>45479</v>
      </c>
      <c r="I18" s="6">
        <v>6</v>
      </c>
      <c r="J18" s="6" t="str">
        <f t="shared" si="3"/>
        <v/>
      </c>
    </row>
    <row r="19" spans="1:10" x14ac:dyDescent="0.4">
      <c r="A19" s="6" t="s">
        <v>60</v>
      </c>
      <c r="B19" s="6" t="s">
        <v>54</v>
      </c>
      <c r="C19" s="15">
        <v>148</v>
      </c>
      <c r="D19" s="9">
        <f t="shared" si="2"/>
        <v>310800</v>
      </c>
      <c r="F19" s="6">
        <v>5578440</v>
      </c>
      <c r="G19" s="6" t="s">
        <v>61</v>
      </c>
      <c r="H19" s="8">
        <v>45490</v>
      </c>
      <c r="I19" s="6">
        <v>4</v>
      </c>
      <c r="J19" s="6" t="str">
        <f t="shared" si="3"/>
        <v/>
      </c>
    </row>
    <row r="20" spans="1:10" x14ac:dyDescent="0.4">
      <c r="A20" s="6" t="s">
        <v>62</v>
      </c>
      <c r="B20" s="6" t="s">
        <v>63</v>
      </c>
      <c r="C20" s="15">
        <v>105</v>
      </c>
      <c r="D20" s="9">
        <f t="shared" si="2"/>
        <v>220500</v>
      </c>
      <c r="F20" s="6">
        <v>6931282</v>
      </c>
      <c r="G20" s="6" t="s">
        <v>64</v>
      </c>
      <c r="H20" s="8">
        <v>45513</v>
      </c>
      <c r="I20" s="6">
        <v>5</v>
      </c>
      <c r="J20" s="6" t="str">
        <f t="shared" si="3"/>
        <v>부산출발</v>
      </c>
    </row>
    <row r="21" spans="1:10" x14ac:dyDescent="0.4">
      <c r="A21" s="6" t="s">
        <v>65</v>
      </c>
      <c r="B21" s="6" t="s">
        <v>63</v>
      </c>
      <c r="C21" s="15">
        <v>153</v>
      </c>
      <c r="D21" s="9">
        <f t="shared" si="2"/>
        <v>321300</v>
      </c>
      <c r="F21" s="6">
        <v>3966514</v>
      </c>
      <c r="G21" s="6" t="s">
        <v>66</v>
      </c>
      <c r="H21" s="8">
        <v>45528</v>
      </c>
      <c r="I21" s="6">
        <v>6</v>
      </c>
      <c r="J21" s="6" t="str">
        <f t="shared" si="3"/>
        <v>부산출발</v>
      </c>
    </row>
    <row r="22" spans="1:10" x14ac:dyDescent="0.4">
      <c r="A22" s="6" t="s">
        <v>67</v>
      </c>
      <c r="B22" s="6" t="s">
        <v>63</v>
      </c>
      <c r="C22" s="15">
        <v>122</v>
      </c>
      <c r="D22" s="9">
        <f t="shared" si="2"/>
        <v>256200</v>
      </c>
      <c r="F22" s="6">
        <v>2015781</v>
      </c>
      <c r="G22" s="6" t="s">
        <v>68</v>
      </c>
      <c r="H22" s="8">
        <v>45540</v>
      </c>
      <c r="I22" s="6">
        <v>2</v>
      </c>
      <c r="J22" s="6" t="str">
        <f t="shared" si="3"/>
        <v/>
      </c>
    </row>
    <row r="23" spans="1:10" x14ac:dyDescent="0.4">
      <c r="A23" s="6" t="s">
        <v>69</v>
      </c>
      <c r="B23" s="6" t="s">
        <v>63</v>
      </c>
      <c r="C23" s="15">
        <v>139</v>
      </c>
      <c r="D23" s="9">
        <f t="shared" si="2"/>
        <v>291900</v>
      </c>
      <c r="F23" s="6">
        <v>7932295</v>
      </c>
      <c r="G23" s="6" t="s">
        <v>70</v>
      </c>
      <c r="H23" s="8">
        <v>45551</v>
      </c>
      <c r="I23" s="6">
        <v>8</v>
      </c>
      <c r="J23" s="6" t="str">
        <f t="shared" si="3"/>
        <v/>
      </c>
    </row>
    <row r="24" spans="1:10" x14ac:dyDescent="0.4">
      <c r="A24" s="28" t="s">
        <v>256</v>
      </c>
      <c r="B24" s="29"/>
      <c r="C24" s="30"/>
      <c r="D24" s="9">
        <f>SUMIFS(D15:D23,B15:B23,"&lt;&gt;대리",C15:C23,"&gt;="&amp;AVERAGE(C15:C23))</f>
        <v>955500</v>
      </c>
      <c r="F24" s="6">
        <v>8347423</v>
      </c>
      <c r="G24" s="6" t="s">
        <v>71</v>
      </c>
      <c r="H24" s="8">
        <v>45570</v>
      </c>
      <c r="I24" s="6">
        <v>3</v>
      </c>
      <c r="J24" s="6" t="str">
        <f t="shared" si="3"/>
        <v/>
      </c>
    </row>
    <row r="26" spans="1:10" x14ac:dyDescent="0.4">
      <c r="A26" s="3" t="s">
        <v>72</v>
      </c>
      <c r="B26" s="4" t="s">
        <v>239</v>
      </c>
    </row>
    <row r="27" spans="1:10" x14ac:dyDescent="0.4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 x14ac:dyDescent="0.4">
      <c r="A28" s="6" t="s">
        <v>74</v>
      </c>
      <c r="B28" s="6" t="s">
        <v>240</v>
      </c>
      <c r="C28" s="6" t="s">
        <v>249</v>
      </c>
      <c r="D28" s="15">
        <v>25</v>
      </c>
      <c r="E28" s="9" t="e">
        <f ca="1">ifs(MID(B28,4,1)="1","기획부",MID(B28,4,1)="2","홍보부",TRUE,"영업부")</f>
        <v>#NAME?</v>
      </c>
    </row>
    <row r="29" spans="1:10" x14ac:dyDescent="0.4">
      <c r="A29" s="6" t="s">
        <v>75</v>
      </c>
      <c r="B29" s="6" t="s">
        <v>241</v>
      </c>
      <c r="C29" s="6" t="s">
        <v>250</v>
      </c>
      <c r="D29" s="15">
        <v>29</v>
      </c>
      <c r="E29" s="9" t="e">
        <f t="shared" ref="E29:E37" ca="1" si="4">ifs(MID(B29,4,1)="1","기획부",MID(B29,4,1)="2","홍보부",TRUE,"영업부")</f>
        <v>#NAME?</v>
      </c>
    </row>
    <row r="30" spans="1:10" x14ac:dyDescent="0.4">
      <c r="A30" s="6" t="s">
        <v>76</v>
      </c>
      <c r="B30" s="6" t="s">
        <v>242</v>
      </c>
      <c r="C30" s="6" t="s">
        <v>249</v>
      </c>
      <c r="D30" s="15">
        <v>26</v>
      </c>
      <c r="E30" s="9" t="e">
        <f t="shared" ca="1" si="4"/>
        <v>#NAME?</v>
      </c>
    </row>
    <row r="31" spans="1:10" x14ac:dyDescent="0.4">
      <c r="A31" s="6" t="s">
        <v>251</v>
      </c>
      <c r="B31" s="6" t="s">
        <v>243</v>
      </c>
      <c r="C31" s="6" t="s">
        <v>249</v>
      </c>
      <c r="D31" s="15">
        <v>24</v>
      </c>
      <c r="E31" s="9" t="e">
        <f t="shared" ca="1" si="4"/>
        <v>#NAME?</v>
      </c>
    </row>
    <row r="32" spans="1:10" x14ac:dyDescent="0.4">
      <c r="A32" s="6" t="s">
        <v>77</v>
      </c>
      <c r="B32" s="6" t="s">
        <v>244</v>
      </c>
      <c r="C32" s="6" t="s">
        <v>249</v>
      </c>
      <c r="D32" s="15">
        <v>25</v>
      </c>
      <c r="E32" s="9" t="e">
        <f t="shared" ca="1" si="4"/>
        <v>#NAME?</v>
      </c>
    </row>
    <row r="33" spans="1:5" x14ac:dyDescent="0.4">
      <c r="A33" s="6" t="s">
        <v>78</v>
      </c>
      <c r="B33" s="6" t="s">
        <v>246</v>
      </c>
      <c r="C33" s="6" t="s">
        <v>250</v>
      </c>
      <c r="D33" s="15">
        <v>28</v>
      </c>
      <c r="E33" s="9" t="e">
        <f t="shared" ca="1" si="4"/>
        <v>#NAME?</v>
      </c>
    </row>
    <row r="34" spans="1:5" x14ac:dyDescent="0.4">
      <c r="A34" s="6" t="s">
        <v>79</v>
      </c>
      <c r="B34" s="6" t="s">
        <v>245</v>
      </c>
      <c r="C34" s="6" t="s">
        <v>250</v>
      </c>
      <c r="D34" s="15">
        <v>27</v>
      </c>
      <c r="E34" s="9" t="e">
        <f t="shared" ca="1" si="4"/>
        <v>#NAME?</v>
      </c>
    </row>
    <row r="35" spans="1:5" x14ac:dyDescent="0.4">
      <c r="A35" s="6" t="s">
        <v>80</v>
      </c>
      <c r="B35" s="6" t="s">
        <v>253</v>
      </c>
      <c r="C35" s="6" t="s">
        <v>250</v>
      </c>
      <c r="D35" s="15">
        <v>28</v>
      </c>
      <c r="E35" s="9" t="e">
        <f t="shared" ca="1" si="4"/>
        <v>#NAME?</v>
      </c>
    </row>
    <row r="36" spans="1:5" x14ac:dyDescent="0.4">
      <c r="A36" s="6" t="s">
        <v>81</v>
      </c>
      <c r="B36" s="6" t="s">
        <v>247</v>
      </c>
      <c r="C36" s="6" t="s">
        <v>249</v>
      </c>
      <c r="D36" s="15">
        <v>26</v>
      </c>
      <c r="E36" s="9" t="e">
        <f t="shared" ca="1" si="4"/>
        <v>#NAME?</v>
      </c>
    </row>
    <row r="37" spans="1:5" x14ac:dyDescent="0.4">
      <c r="A37" s="6" t="s">
        <v>252</v>
      </c>
      <c r="B37" s="6" t="s">
        <v>248</v>
      </c>
      <c r="C37" s="6" t="s">
        <v>249</v>
      </c>
      <c r="D37" s="15">
        <v>27</v>
      </c>
      <c r="E37" s="9" t="e">
        <f t="shared" ca="1" si="4"/>
        <v>#NAME?</v>
      </c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activeCell="G9" sqref="G9"/>
    </sheetView>
  </sheetViews>
  <sheetFormatPr defaultRowHeight="17.399999999999999" x14ac:dyDescent="0.4"/>
  <cols>
    <col min="3" max="4" width="11.69921875" bestFit="1" customWidth="1"/>
    <col min="5" max="5" width="10.3984375" bestFit="1" customWidth="1"/>
  </cols>
  <sheetData>
    <row r="1" spans="1:5" ht="21" x14ac:dyDescent="0.4">
      <c r="A1" s="27" t="s">
        <v>153</v>
      </c>
      <c r="B1" s="27"/>
      <c r="C1" s="27"/>
      <c r="D1" s="27"/>
      <c r="E1" s="27"/>
    </row>
    <row r="3" spans="1:5" x14ac:dyDescent="0.4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4">
      <c r="A4" s="6" t="s">
        <v>159</v>
      </c>
      <c r="B4" s="6" t="s">
        <v>160</v>
      </c>
      <c r="C4" s="9">
        <v>12000000</v>
      </c>
      <c r="D4" s="9">
        <v>10500000</v>
      </c>
      <c r="E4" s="12">
        <f t="shared" ref="E4:E13" si="0">D4/C4</f>
        <v>0.875</v>
      </c>
    </row>
    <row r="5" spans="1:5" x14ac:dyDescent="0.4">
      <c r="A5" s="6" t="s">
        <v>161</v>
      </c>
      <c r="B5" s="6" t="s">
        <v>162</v>
      </c>
      <c r="C5" s="9">
        <v>15000000</v>
      </c>
      <c r="D5" s="9">
        <v>13240000</v>
      </c>
      <c r="E5" s="12">
        <f t="shared" si="0"/>
        <v>0.88266666666666671</v>
      </c>
    </row>
    <row r="6" spans="1:5" x14ac:dyDescent="0.4">
      <c r="A6" s="6" t="s">
        <v>163</v>
      </c>
      <c r="B6" s="6" t="s">
        <v>164</v>
      </c>
      <c r="C6" s="9">
        <v>10000000</v>
      </c>
      <c r="D6" s="9">
        <v>8800000</v>
      </c>
      <c r="E6" s="12">
        <f t="shared" si="0"/>
        <v>0.88</v>
      </c>
    </row>
    <row r="7" spans="1:5" x14ac:dyDescent="0.4">
      <c r="A7" s="6" t="s">
        <v>165</v>
      </c>
      <c r="B7" s="6" t="s">
        <v>166</v>
      </c>
      <c r="C7" s="9">
        <v>12000000</v>
      </c>
      <c r="D7" s="9">
        <v>10420000</v>
      </c>
      <c r="E7" s="12">
        <f t="shared" si="0"/>
        <v>0.86833333333333329</v>
      </c>
    </row>
    <row r="8" spans="1:5" x14ac:dyDescent="0.4">
      <c r="A8" s="6" t="s">
        <v>167</v>
      </c>
      <c r="B8" s="6" t="s">
        <v>168</v>
      </c>
      <c r="C8" s="9">
        <v>15000000</v>
      </c>
      <c r="D8" s="9">
        <v>11250000</v>
      </c>
      <c r="E8" s="12">
        <f t="shared" si="0"/>
        <v>0.75</v>
      </c>
    </row>
    <row r="9" spans="1:5" x14ac:dyDescent="0.4">
      <c r="A9" s="6" t="s">
        <v>169</v>
      </c>
      <c r="B9" s="6" t="s">
        <v>170</v>
      </c>
      <c r="C9" s="9">
        <v>12000000</v>
      </c>
      <c r="D9" s="9">
        <v>10800000.000000002</v>
      </c>
      <c r="E9" s="12">
        <f t="shared" si="0"/>
        <v>0.90000000000000013</v>
      </c>
    </row>
    <row r="10" spans="1:5" x14ac:dyDescent="0.4">
      <c r="A10" s="6" t="s">
        <v>171</v>
      </c>
      <c r="B10" s="6" t="s">
        <v>172</v>
      </c>
      <c r="C10" s="9">
        <v>14000000</v>
      </c>
      <c r="D10" s="9">
        <v>12700000</v>
      </c>
      <c r="E10" s="12">
        <f t="shared" si="0"/>
        <v>0.90714285714285714</v>
      </c>
    </row>
    <row r="11" spans="1:5" x14ac:dyDescent="0.4">
      <c r="A11" s="6" t="s">
        <v>173</v>
      </c>
      <c r="B11" s="6" t="s">
        <v>174</v>
      </c>
      <c r="C11" s="9">
        <v>13000000</v>
      </c>
      <c r="D11" s="9">
        <v>10540000</v>
      </c>
      <c r="E11" s="12">
        <f t="shared" si="0"/>
        <v>0.8107692307692308</v>
      </c>
    </row>
    <row r="12" spans="1:5" x14ac:dyDescent="0.4">
      <c r="A12" s="6" t="s">
        <v>175</v>
      </c>
      <c r="B12" s="6" t="s">
        <v>176</v>
      </c>
      <c r="C12" s="9">
        <v>15000000</v>
      </c>
      <c r="D12" s="9">
        <v>12800000</v>
      </c>
      <c r="E12" s="12">
        <f t="shared" si="0"/>
        <v>0.85333333333333339</v>
      </c>
    </row>
    <row r="13" spans="1:5" x14ac:dyDescent="0.4">
      <c r="A13" s="6" t="s">
        <v>177</v>
      </c>
      <c r="B13" s="6" t="s">
        <v>178</v>
      </c>
      <c r="C13" s="9">
        <v>12000000</v>
      </c>
      <c r="D13" s="9">
        <v>11500000</v>
      </c>
      <c r="E13" s="12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8"/>
  <sheetViews>
    <sheetView workbookViewId="0">
      <selection activeCell="K12" sqref="K12"/>
    </sheetView>
  </sheetViews>
  <sheetFormatPr defaultRowHeight="17.399999999999999" outlineLevelRow="3" x14ac:dyDescent="0.4"/>
  <cols>
    <col min="4" max="4" width="11.69921875" customWidth="1"/>
    <col min="5" max="5" width="9.796875" customWidth="1"/>
    <col min="6" max="8" width="11.59765625" customWidth="1"/>
  </cols>
  <sheetData>
    <row r="1" spans="1:8" ht="21" x14ac:dyDescent="0.4">
      <c r="A1" s="27" t="s">
        <v>179</v>
      </c>
      <c r="B1" s="27"/>
      <c r="C1" s="27"/>
      <c r="D1" s="27"/>
      <c r="E1" s="27"/>
      <c r="F1" s="27"/>
      <c r="G1" s="27"/>
      <c r="H1" s="27"/>
    </row>
    <row r="3" spans="1:8" x14ac:dyDescent="0.4">
      <c r="A3" s="23" t="s">
        <v>48</v>
      </c>
      <c r="B3" s="23" t="s">
        <v>49</v>
      </c>
      <c r="C3" s="23" t="s">
        <v>180</v>
      </c>
      <c r="D3" s="23" t="s">
        <v>181</v>
      </c>
      <c r="E3" s="23" t="s">
        <v>182</v>
      </c>
      <c r="F3" s="23" t="s">
        <v>183</v>
      </c>
      <c r="G3" s="23" t="s">
        <v>184</v>
      </c>
      <c r="H3" s="23" t="s">
        <v>185</v>
      </c>
    </row>
    <row r="4" spans="1:8" outlineLevel="3" x14ac:dyDescent="0.4">
      <c r="A4" s="6" t="s">
        <v>193</v>
      </c>
      <c r="B4" s="6" t="s">
        <v>139</v>
      </c>
      <c r="C4" s="6" t="s">
        <v>194</v>
      </c>
      <c r="D4" s="9">
        <v>2180000</v>
      </c>
      <c r="E4" s="6">
        <v>87</v>
      </c>
      <c r="F4" s="6">
        <v>654</v>
      </c>
      <c r="G4" s="6">
        <v>90</v>
      </c>
      <c r="H4" s="6">
        <v>744</v>
      </c>
    </row>
    <row r="5" spans="1:8" outlineLevel="3" x14ac:dyDescent="0.4">
      <c r="A5" s="6" t="s">
        <v>200</v>
      </c>
      <c r="B5" s="6" t="s">
        <v>139</v>
      </c>
      <c r="C5" s="6" t="s">
        <v>194</v>
      </c>
      <c r="D5" s="9">
        <v>2000000</v>
      </c>
      <c r="E5" s="6">
        <v>80</v>
      </c>
      <c r="F5" s="6">
        <v>600</v>
      </c>
      <c r="G5" s="6">
        <v>80</v>
      </c>
      <c r="H5" s="6">
        <v>680</v>
      </c>
    </row>
    <row r="6" spans="1:8" outlineLevel="2" x14ac:dyDescent="0.4">
      <c r="A6" s="6"/>
      <c r="B6" s="6"/>
      <c r="C6" s="20" t="s">
        <v>288</v>
      </c>
      <c r="D6" s="9"/>
      <c r="E6" s="6"/>
      <c r="F6" s="6"/>
      <c r="G6" s="6"/>
      <c r="H6" s="6">
        <f>SUBTOTAL(1,H4:H5)</f>
        <v>712</v>
      </c>
    </row>
    <row r="7" spans="1:8" outlineLevel="1" x14ac:dyDescent="0.4">
      <c r="A7" s="6"/>
      <c r="B7" s="6"/>
      <c r="C7" s="20" t="s">
        <v>283</v>
      </c>
      <c r="D7" s="9">
        <f>SUBTOTAL(9,D4:D5)</f>
        <v>4180000</v>
      </c>
      <c r="E7" s="6">
        <f>SUBTOTAL(9,E4:E5)</f>
        <v>167</v>
      </c>
      <c r="F7" s="6"/>
      <c r="G7" s="6"/>
      <c r="H7" s="6"/>
    </row>
    <row r="8" spans="1:8" outlineLevel="3" x14ac:dyDescent="0.4">
      <c r="A8" s="6" t="s">
        <v>186</v>
      </c>
      <c r="B8" s="6" t="s">
        <v>139</v>
      </c>
      <c r="C8" s="6" t="s">
        <v>187</v>
      </c>
      <c r="D8" s="9">
        <v>1556000</v>
      </c>
      <c r="E8" s="6">
        <v>62</v>
      </c>
      <c r="F8" s="6">
        <v>467</v>
      </c>
      <c r="G8" s="6">
        <v>60</v>
      </c>
      <c r="H8" s="6">
        <v>527</v>
      </c>
    </row>
    <row r="9" spans="1:8" outlineLevel="3" x14ac:dyDescent="0.4">
      <c r="A9" s="6" t="s">
        <v>199</v>
      </c>
      <c r="B9" s="6" t="s">
        <v>137</v>
      </c>
      <c r="C9" s="6" t="s">
        <v>187</v>
      </c>
      <c r="D9" s="9">
        <v>1520000</v>
      </c>
      <c r="E9" s="6">
        <v>61</v>
      </c>
      <c r="F9" s="6">
        <v>456</v>
      </c>
      <c r="G9" s="6">
        <v>60</v>
      </c>
      <c r="H9" s="6">
        <v>516</v>
      </c>
    </row>
    <row r="10" spans="1:8" outlineLevel="2" x14ac:dyDescent="0.4">
      <c r="A10" s="6"/>
      <c r="B10" s="6"/>
      <c r="C10" s="20" t="s">
        <v>289</v>
      </c>
      <c r="D10" s="9"/>
      <c r="E10" s="6"/>
      <c r="F10" s="6"/>
      <c r="G10" s="6"/>
      <c r="H10" s="6">
        <f>SUBTOTAL(1,H8:H9)</f>
        <v>521.5</v>
      </c>
    </row>
    <row r="11" spans="1:8" outlineLevel="1" x14ac:dyDescent="0.4">
      <c r="A11" s="6"/>
      <c r="B11" s="6"/>
      <c r="C11" s="20" t="s">
        <v>284</v>
      </c>
      <c r="D11" s="9">
        <f>SUBTOTAL(9,D8:D9)</f>
        <v>3076000</v>
      </c>
      <c r="E11" s="6">
        <f>SUBTOTAL(9,E8:E9)</f>
        <v>123</v>
      </c>
      <c r="F11" s="6"/>
      <c r="G11" s="6"/>
      <c r="H11" s="6"/>
    </row>
    <row r="12" spans="1:8" outlineLevel="3" x14ac:dyDescent="0.4">
      <c r="A12" s="6" t="s">
        <v>190</v>
      </c>
      <c r="B12" s="6" t="s">
        <v>137</v>
      </c>
      <c r="C12" s="6" t="s">
        <v>191</v>
      </c>
      <c r="D12" s="9">
        <v>1350000</v>
      </c>
      <c r="E12" s="6">
        <v>54</v>
      </c>
      <c r="F12" s="6">
        <v>405</v>
      </c>
      <c r="G12" s="6">
        <v>50</v>
      </c>
      <c r="H12" s="6">
        <v>455</v>
      </c>
    </row>
    <row r="13" spans="1:8" outlineLevel="3" x14ac:dyDescent="0.4">
      <c r="A13" s="6" t="s">
        <v>196</v>
      </c>
      <c r="B13" s="6" t="s">
        <v>139</v>
      </c>
      <c r="C13" s="6" t="s">
        <v>191</v>
      </c>
      <c r="D13" s="9">
        <v>1152000</v>
      </c>
      <c r="E13" s="6">
        <v>46</v>
      </c>
      <c r="F13" s="6">
        <v>346</v>
      </c>
      <c r="G13" s="6">
        <v>50</v>
      </c>
      <c r="H13" s="6">
        <v>396</v>
      </c>
    </row>
    <row r="14" spans="1:8" outlineLevel="3" x14ac:dyDescent="0.4">
      <c r="A14" s="6" t="s">
        <v>203</v>
      </c>
      <c r="B14" s="6" t="s">
        <v>137</v>
      </c>
      <c r="C14" s="6" t="s">
        <v>191</v>
      </c>
      <c r="D14" s="9">
        <v>1220000</v>
      </c>
      <c r="E14" s="6">
        <v>49</v>
      </c>
      <c r="F14" s="6">
        <v>365</v>
      </c>
      <c r="G14" s="6">
        <v>50</v>
      </c>
      <c r="H14" s="6">
        <v>415</v>
      </c>
    </row>
    <row r="15" spans="1:8" outlineLevel="2" x14ac:dyDescent="0.4">
      <c r="A15" s="6"/>
      <c r="B15" s="6"/>
      <c r="C15" s="20" t="s">
        <v>290</v>
      </c>
      <c r="D15" s="9"/>
      <c r="E15" s="6"/>
      <c r="F15" s="6"/>
      <c r="G15" s="6"/>
      <c r="H15" s="6">
        <f>SUBTOTAL(1,H12:H14)</f>
        <v>422</v>
      </c>
    </row>
    <row r="16" spans="1:8" outlineLevel="1" x14ac:dyDescent="0.4">
      <c r="A16" s="6"/>
      <c r="B16" s="6"/>
      <c r="C16" s="20" t="s">
        <v>285</v>
      </c>
      <c r="D16" s="9">
        <f>SUBTOTAL(9,D12:D14)</f>
        <v>3722000</v>
      </c>
      <c r="E16" s="6">
        <f>SUBTOTAL(9,E12:E14)</f>
        <v>149</v>
      </c>
      <c r="F16" s="6"/>
      <c r="G16" s="6"/>
      <c r="H16" s="6"/>
    </row>
    <row r="17" spans="1:8" outlineLevel="3" x14ac:dyDescent="0.4">
      <c r="A17" s="6" t="s">
        <v>188</v>
      </c>
      <c r="B17" s="6" t="s">
        <v>139</v>
      </c>
      <c r="C17" s="6" t="s">
        <v>189</v>
      </c>
      <c r="D17" s="9">
        <v>870000</v>
      </c>
      <c r="E17" s="6">
        <v>35</v>
      </c>
      <c r="F17" s="6">
        <v>261</v>
      </c>
      <c r="G17" s="6">
        <v>40</v>
      </c>
      <c r="H17" s="6">
        <v>301</v>
      </c>
    </row>
    <row r="18" spans="1:8" outlineLevel="3" x14ac:dyDescent="0.4">
      <c r="A18" s="6" t="s">
        <v>192</v>
      </c>
      <c r="B18" s="6" t="s">
        <v>137</v>
      </c>
      <c r="C18" s="6" t="s">
        <v>189</v>
      </c>
      <c r="D18" s="9">
        <v>650000</v>
      </c>
      <c r="E18" s="6">
        <v>26</v>
      </c>
      <c r="F18" s="6">
        <v>195</v>
      </c>
      <c r="G18" s="6">
        <v>30</v>
      </c>
      <c r="H18" s="6">
        <v>225</v>
      </c>
    </row>
    <row r="19" spans="1:8" outlineLevel="3" x14ac:dyDescent="0.4">
      <c r="A19" s="6" t="s">
        <v>195</v>
      </c>
      <c r="B19" s="6" t="s">
        <v>137</v>
      </c>
      <c r="C19" s="6" t="s">
        <v>189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3" x14ac:dyDescent="0.4">
      <c r="A20" s="6" t="s">
        <v>197</v>
      </c>
      <c r="B20" s="6" t="s">
        <v>139</v>
      </c>
      <c r="C20" s="6" t="s">
        <v>189</v>
      </c>
      <c r="D20" s="9">
        <v>880000</v>
      </c>
      <c r="E20" s="6">
        <v>35</v>
      </c>
      <c r="F20" s="6">
        <v>264</v>
      </c>
      <c r="G20" s="6">
        <v>40</v>
      </c>
      <c r="H20" s="6">
        <v>304</v>
      </c>
    </row>
    <row r="21" spans="1:8" outlineLevel="3" x14ac:dyDescent="0.4">
      <c r="A21" s="6" t="s">
        <v>198</v>
      </c>
      <c r="B21" s="6" t="s">
        <v>137</v>
      </c>
      <c r="C21" s="6" t="s">
        <v>189</v>
      </c>
      <c r="D21" s="9">
        <v>999000</v>
      </c>
      <c r="E21" s="6">
        <v>40</v>
      </c>
      <c r="F21" s="6">
        <v>300</v>
      </c>
      <c r="G21" s="6">
        <v>40</v>
      </c>
      <c r="H21" s="6">
        <v>340</v>
      </c>
    </row>
    <row r="22" spans="1:8" outlineLevel="3" x14ac:dyDescent="0.4">
      <c r="A22" s="6" t="s">
        <v>201</v>
      </c>
      <c r="B22" s="6" t="s">
        <v>137</v>
      </c>
      <c r="C22" s="6" t="s">
        <v>189</v>
      </c>
      <c r="D22" s="9">
        <v>478000</v>
      </c>
      <c r="E22" s="6">
        <v>19</v>
      </c>
      <c r="F22" s="6">
        <v>143</v>
      </c>
      <c r="G22" s="6">
        <v>20</v>
      </c>
      <c r="H22" s="6">
        <v>163</v>
      </c>
    </row>
    <row r="23" spans="1:8" outlineLevel="3" x14ac:dyDescent="0.4">
      <c r="A23" s="6" t="s">
        <v>202</v>
      </c>
      <c r="B23" s="6" t="s">
        <v>139</v>
      </c>
      <c r="C23" s="6" t="s">
        <v>189</v>
      </c>
      <c r="D23" s="9">
        <v>550000</v>
      </c>
      <c r="E23" s="6">
        <v>22</v>
      </c>
      <c r="F23" s="6">
        <v>165</v>
      </c>
      <c r="G23" s="6">
        <v>20</v>
      </c>
      <c r="H23" s="6">
        <v>185</v>
      </c>
    </row>
    <row r="24" spans="1:8" outlineLevel="3" x14ac:dyDescent="0.4">
      <c r="A24" s="6" t="s">
        <v>204</v>
      </c>
      <c r="B24" s="6" t="s">
        <v>139</v>
      </c>
      <c r="C24" s="6" t="s">
        <v>189</v>
      </c>
      <c r="D24" s="9">
        <v>768000</v>
      </c>
      <c r="E24" s="6">
        <v>31</v>
      </c>
      <c r="F24" s="6">
        <v>230</v>
      </c>
      <c r="G24" s="6">
        <v>30</v>
      </c>
      <c r="H24" s="6">
        <v>260</v>
      </c>
    </row>
    <row r="25" spans="1:8" outlineLevel="2" x14ac:dyDescent="0.4">
      <c r="A25" s="1"/>
      <c r="B25" s="1"/>
      <c r="C25" s="22" t="s">
        <v>291</v>
      </c>
      <c r="D25" s="21"/>
      <c r="E25" s="1"/>
      <c r="F25" s="1"/>
      <c r="G25" s="1"/>
      <c r="H25" s="1">
        <f>SUBTOTAL(1,H17:H24)</f>
        <v>255.875</v>
      </c>
    </row>
    <row r="26" spans="1:8" outlineLevel="1" x14ac:dyDescent="0.4">
      <c r="A26" s="1"/>
      <c r="B26" s="1"/>
      <c r="C26" s="22" t="s">
        <v>286</v>
      </c>
      <c r="D26" s="21">
        <f>SUBTOTAL(9,D17:D24)</f>
        <v>5992000</v>
      </c>
      <c r="E26" s="1">
        <f>SUBTOTAL(9,E17:E24)</f>
        <v>240</v>
      </c>
      <c r="F26" s="1"/>
      <c r="G26" s="1"/>
      <c r="H26" s="1"/>
    </row>
    <row r="27" spans="1:8" x14ac:dyDescent="0.4">
      <c r="A27" s="1"/>
      <c r="B27" s="1"/>
      <c r="C27" s="22" t="s">
        <v>292</v>
      </c>
      <c r="D27" s="21"/>
      <c r="E27" s="1"/>
      <c r="F27" s="1"/>
      <c r="G27" s="1"/>
      <c r="H27" s="1">
        <f>SUBTOTAL(1,H4:H24)</f>
        <v>385.33333333333331</v>
      </c>
    </row>
    <row r="28" spans="1:8" x14ac:dyDescent="0.4">
      <c r="A28" s="1"/>
      <c r="B28" s="1"/>
      <c r="C28" s="22" t="s">
        <v>287</v>
      </c>
      <c r="D28" s="21">
        <f>SUBTOTAL(9,D4:D24)</f>
        <v>16970000</v>
      </c>
      <c r="E28" s="1">
        <f>SUBTOTAL(9,E4:E24)</f>
        <v>679</v>
      </c>
      <c r="F28" s="1"/>
      <c r="G28" s="1"/>
      <c r="H28" s="1"/>
    </row>
  </sheetData>
  <sortState xmlns:xlrd2="http://schemas.microsoft.com/office/spreadsheetml/2017/richdata2" ref="A4:H24">
    <sortCondition ref="C4:C24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4"/>
  <sheetViews>
    <sheetView tabSelected="1" workbookViewId="0">
      <selection activeCell="G8" sqref="G8"/>
    </sheetView>
  </sheetViews>
  <sheetFormatPr defaultRowHeight="17.399999999999999" x14ac:dyDescent="0.4"/>
  <cols>
    <col min="1" max="1" width="16.19921875" bestFit="1" customWidth="1"/>
  </cols>
  <sheetData>
    <row r="1" spans="1:5" ht="21" x14ac:dyDescent="0.4">
      <c r="A1" s="27" t="s">
        <v>205</v>
      </c>
      <c r="B1" s="27"/>
      <c r="C1" s="27"/>
      <c r="D1" s="27"/>
      <c r="E1" s="27"/>
    </row>
    <row r="3" spans="1:5" x14ac:dyDescent="0.4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 x14ac:dyDescent="0.4">
      <c r="A4" s="6" t="s">
        <v>211</v>
      </c>
      <c r="B4" s="18">
        <v>1524</v>
      </c>
      <c r="C4" s="18">
        <v>1692</v>
      </c>
      <c r="D4" s="18">
        <v>1774</v>
      </c>
      <c r="E4" s="18">
        <v>1663</v>
      </c>
    </row>
    <row r="5" spans="1:5" x14ac:dyDescent="0.4">
      <c r="A5" s="6" t="s">
        <v>212</v>
      </c>
      <c r="B5" s="18">
        <v>1035</v>
      </c>
      <c r="C5" s="18">
        <v>1149</v>
      </c>
      <c r="D5" s="18">
        <v>1165</v>
      </c>
      <c r="E5" s="18">
        <v>1116</v>
      </c>
    </row>
    <row r="6" spans="1:5" x14ac:dyDescent="0.4">
      <c r="A6" s="6" t="s">
        <v>213</v>
      </c>
      <c r="B6" s="18">
        <v>1122</v>
      </c>
      <c r="C6" s="18">
        <v>1245</v>
      </c>
      <c r="D6" s="18">
        <v>1274</v>
      </c>
      <c r="E6" s="18">
        <v>1214</v>
      </c>
    </row>
    <row r="7" spans="1:5" x14ac:dyDescent="0.4">
      <c r="A7" s="6" t="s">
        <v>214</v>
      </c>
      <c r="B7" s="18">
        <v>1359</v>
      </c>
      <c r="C7" s="18">
        <v>1508</v>
      </c>
      <c r="D7" s="18">
        <v>1569</v>
      </c>
      <c r="E7" s="18">
        <v>1479</v>
      </c>
    </row>
    <row r="8" spans="1:5" x14ac:dyDescent="0.4">
      <c r="A8" s="6" t="s">
        <v>215</v>
      </c>
      <c r="B8" s="18">
        <v>1245</v>
      </c>
      <c r="C8" s="18">
        <v>1382</v>
      </c>
      <c r="D8" s="18">
        <v>1427</v>
      </c>
      <c r="E8" s="18">
        <v>1351</v>
      </c>
    </row>
    <row r="9" spans="1:5" x14ac:dyDescent="0.4">
      <c r="A9" s="6" t="s">
        <v>216</v>
      </c>
      <c r="B9" s="18">
        <v>1782</v>
      </c>
      <c r="C9" s="18">
        <v>1978</v>
      </c>
      <c r="D9" s="18">
        <v>2095</v>
      </c>
      <c r="E9" s="18">
        <v>1952</v>
      </c>
    </row>
    <row r="10" spans="1:5" x14ac:dyDescent="0.4">
      <c r="A10" s="6" t="s">
        <v>217</v>
      </c>
      <c r="B10" s="18">
        <v>1269</v>
      </c>
      <c r="C10" s="18">
        <v>1409</v>
      </c>
      <c r="D10" s="18">
        <v>1457</v>
      </c>
      <c r="E10" s="18">
        <v>1378</v>
      </c>
    </row>
    <row r="11" spans="1:5" x14ac:dyDescent="0.4">
      <c r="A11" s="6" t="s">
        <v>218</v>
      </c>
      <c r="B11" s="18">
        <v>2047</v>
      </c>
      <c r="C11" s="18">
        <v>2272</v>
      </c>
      <c r="D11" s="18">
        <v>2425</v>
      </c>
      <c r="E11" s="18">
        <v>2248</v>
      </c>
    </row>
    <row r="12" spans="1:5" x14ac:dyDescent="0.4">
      <c r="A12" s="6" t="s">
        <v>219</v>
      </c>
      <c r="B12" s="18">
        <v>1863</v>
      </c>
      <c r="C12" s="18">
        <v>2068</v>
      </c>
      <c r="D12" s="18">
        <v>2196</v>
      </c>
      <c r="E12" s="18">
        <v>2042</v>
      </c>
    </row>
    <row r="13" spans="1:5" x14ac:dyDescent="0.4">
      <c r="A13" s="6" t="s">
        <v>220</v>
      </c>
      <c r="B13" s="18">
        <v>1351</v>
      </c>
      <c r="C13" s="18">
        <v>1500</v>
      </c>
      <c r="D13" s="18">
        <v>1559</v>
      </c>
      <c r="E13" s="18">
        <v>1470</v>
      </c>
    </row>
    <row r="14" spans="1:5" x14ac:dyDescent="0.4">
      <c r="A14" s="6" t="s">
        <v>128</v>
      </c>
      <c r="B14" s="18">
        <f>SUM(B4:B13)</f>
        <v>14597</v>
      </c>
      <c r="C14" s="18">
        <f t="shared" ref="C14:E14" si="0">SUM(C4:C13)</f>
        <v>16203</v>
      </c>
      <c r="D14" s="18">
        <f t="shared" si="0"/>
        <v>16941</v>
      </c>
      <c r="E14" s="18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15240</xdr:colOff>
                    <xdr:row>2</xdr:row>
                    <xdr:rowOff>30480</xdr:rowOff>
                  </from>
                  <to>
                    <xdr:col>6</xdr:col>
                    <xdr:colOff>632460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3" workbookViewId="0">
      <selection activeCell="I30" sqref="I30"/>
    </sheetView>
  </sheetViews>
  <sheetFormatPr defaultRowHeight="17.399999999999999" x14ac:dyDescent="0.4"/>
  <cols>
    <col min="1" max="1" width="8.796875" bestFit="1" customWidth="1"/>
  </cols>
  <sheetData>
    <row r="1" spans="1:5" ht="21" x14ac:dyDescent="0.4">
      <c r="A1" s="27" t="s">
        <v>221</v>
      </c>
      <c r="B1" s="27"/>
      <c r="C1" s="27"/>
      <c r="D1" s="27"/>
      <c r="E1" s="27"/>
    </row>
    <row r="2" spans="1:5" x14ac:dyDescent="0.4">
      <c r="E2" s="13" t="s">
        <v>222</v>
      </c>
    </row>
    <row r="3" spans="1:5" x14ac:dyDescent="0.4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 x14ac:dyDescent="0.4">
      <c r="A4" s="6" t="s">
        <v>228</v>
      </c>
      <c r="B4" s="6" t="s">
        <v>229</v>
      </c>
      <c r="C4" s="14">
        <v>45</v>
      </c>
      <c r="D4" s="14">
        <v>1000</v>
      </c>
      <c r="E4" s="14">
        <f t="shared" ref="E4:E13" si="0">C4*D4</f>
        <v>45000</v>
      </c>
    </row>
    <row r="5" spans="1:5" x14ac:dyDescent="0.4">
      <c r="A5" s="6" t="s">
        <v>228</v>
      </c>
      <c r="B5" s="6" t="s">
        <v>230</v>
      </c>
      <c r="C5" s="14">
        <v>45</v>
      </c>
      <c r="D5" s="14">
        <v>1500</v>
      </c>
      <c r="E5" s="14">
        <f t="shared" si="0"/>
        <v>67500</v>
      </c>
    </row>
    <row r="6" spans="1:5" x14ac:dyDescent="0.4">
      <c r="A6" s="6" t="s">
        <v>231</v>
      </c>
      <c r="B6" s="6" t="s">
        <v>229</v>
      </c>
      <c r="C6" s="14">
        <v>75</v>
      </c>
      <c r="D6" s="14">
        <v>2000</v>
      </c>
      <c r="E6" s="14">
        <f t="shared" si="0"/>
        <v>150000</v>
      </c>
    </row>
    <row r="7" spans="1:5" x14ac:dyDescent="0.4">
      <c r="A7" s="6" t="s">
        <v>231</v>
      </c>
      <c r="B7" s="6" t="s">
        <v>230</v>
      </c>
      <c r="C7" s="14">
        <v>75</v>
      </c>
      <c r="D7" s="14">
        <v>2500</v>
      </c>
      <c r="E7" s="14">
        <f t="shared" si="0"/>
        <v>187500</v>
      </c>
    </row>
    <row r="8" spans="1:5" x14ac:dyDescent="0.4">
      <c r="A8" s="6" t="s">
        <v>232</v>
      </c>
      <c r="B8" s="6" t="s">
        <v>229</v>
      </c>
      <c r="C8" s="14">
        <v>150</v>
      </c>
      <c r="D8" s="14">
        <v>2800</v>
      </c>
      <c r="E8" s="14">
        <f t="shared" si="0"/>
        <v>420000</v>
      </c>
    </row>
    <row r="9" spans="1:5" x14ac:dyDescent="0.4">
      <c r="A9" s="6" t="s">
        <v>232</v>
      </c>
      <c r="B9" s="6" t="s">
        <v>230</v>
      </c>
      <c r="C9" s="14">
        <v>150</v>
      </c>
      <c r="D9" s="14">
        <v>2400</v>
      </c>
      <c r="E9" s="14">
        <f t="shared" si="0"/>
        <v>360000</v>
      </c>
    </row>
    <row r="10" spans="1:5" x14ac:dyDescent="0.4">
      <c r="A10" s="6" t="s">
        <v>233</v>
      </c>
      <c r="B10" s="6" t="s">
        <v>229</v>
      </c>
      <c r="C10" s="14">
        <v>270</v>
      </c>
      <c r="D10" s="14">
        <v>1800</v>
      </c>
      <c r="E10" s="14">
        <f t="shared" si="0"/>
        <v>486000</v>
      </c>
    </row>
    <row r="11" spans="1:5" x14ac:dyDescent="0.4">
      <c r="A11" s="6" t="s">
        <v>233</v>
      </c>
      <c r="B11" s="6" t="s">
        <v>230</v>
      </c>
      <c r="C11" s="14">
        <v>270</v>
      </c>
      <c r="D11" s="14">
        <v>3500</v>
      </c>
      <c r="E11" s="14">
        <f t="shared" si="0"/>
        <v>945000</v>
      </c>
    </row>
    <row r="12" spans="1:5" x14ac:dyDescent="0.4">
      <c r="A12" s="6" t="s">
        <v>234</v>
      </c>
      <c r="B12" s="6" t="s">
        <v>229</v>
      </c>
      <c r="C12" s="14">
        <v>120</v>
      </c>
      <c r="D12" s="14">
        <v>2500</v>
      </c>
      <c r="E12" s="14">
        <f t="shared" si="0"/>
        <v>300000</v>
      </c>
    </row>
    <row r="13" spans="1:5" x14ac:dyDescent="0.4">
      <c r="A13" s="6" t="s">
        <v>234</v>
      </c>
      <c r="B13" s="6" t="s">
        <v>230</v>
      </c>
      <c r="C13" s="14">
        <v>120</v>
      </c>
      <c r="D13" s="14">
        <v>2600</v>
      </c>
      <c r="E13" s="14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상민 이</cp:lastModifiedBy>
  <dcterms:created xsi:type="dcterms:W3CDTF">2023-04-27T08:01:32Z</dcterms:created>
  <dcterms:modified xsi:type="dcterms:W3CDTF">2025-04-13T02:09:14Z</dcterms:modified>
</cp:coreProperties>
</file>