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03mj\Desktop\"/>
    </mc:Choice>
  </mc:AlternateContent>
  <xr:revisionPtr revIDLastSave="0" documentId="13_ncr:1_{DC41612D-DBEF-40F6-9673-B4A9F3B9E4A4}" xr6:coauthVersionLast="47" xr6:coauthVersionMax="47" xr10:uidLastSave="{00000000-0000-0000-0000-000000000000}"/>
  <bookViews>
    <workbookView xWindow="-110" yWindow="-110" windowWidth="19420" windowHeight="10420" firstSheet="3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7" l="1"/>
  <c r="D14" i="7"/>
  <c r="E14" i="7"/>
  <c r="B14" i="7"/>
  <c r="D24" i="10"/>
  <c r="J16" i="10"/>
  <c r="J17" i="10"/>
  <c r="J18" i="10"/>
  <c r="J19" i="10"/>
  <c r="J20" i="10"/>
  <c r="J21" i="10"/>
  <c r="J22" i="10"/>
  <c r="J23" i="10"/>
  <c r="J24" i="10"/>
  <c r="J15" i="10"/>
  <c r="E29" i="10" a="1"/>
  <c r="E29" i="10"/>
  <c r="E30" i="10" a="1"/>
  <c r="E30" i="10"/>
  <c r="E31" i="10" a="1"/>
  <c r="E31" i="10"/>
  <c r="E32" i="10" a="1"/>
  <c r="E32" i="10"/>
  <c r="E33" i="10" a="1"/>
  <c r="E33" i="10"/>
  <c r="E34" i="10" a="1"/>
  <c r="E34" i="10"/>
  <c r="E35" i="10" a="1"/>
  <c r="E35" i="10"/>
  <c r="E36" i="10" a="1"/>
  <c r="E36" i="10"/>
  <c r="E37" i="10" a="1"/>
  <c r="E37" i="10"/>
  <c r="E28" i="10" a="1"/>
  <c r="E28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D27" i="6"/>
  <c r="E27" i="6"/>
  <c r="H25" i="6"/>
  <c r="H15" i="6"/>
  <c r="H10" i="6"/>
  <c r="H6" i="6"/>
  <c r="H26" i="6" s="1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<sst xmlns="http://schemas.openxmlformats.org/spreadsheetml/2006/main" count="361" uniqueCount="293">
  <si>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</si>
  <si>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</si>
  <si>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</si>
  <si>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</si>
  <si>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</si>
  <si>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</si>
  <si>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</si>
  <si>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</si>
  <si>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</si>
  <si>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</si>
  <si>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</si>
  <si>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</si>
  <si>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</si>
  <si>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</si>
  <si>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</si>
  <si>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</si>
  <si>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</si>
  <si>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</si>
  <si>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</si>
  <si>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</si>
  <si>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</si>
  <si>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</si>
  <si>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</si>
  <si>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</si>
  <si>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</si>
  <si>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</si>
  <si>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</si>
  <si>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</si>
  <si>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</si>
  <si>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</si>
  <si>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</si>
  <si>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</si>
  <si>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</si>
  <si>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</si>
  <si>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</si>
  <si>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</si>
  <si>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</si>
  <si>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</si>
  <si>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</si>
  <si>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</si>
  <si>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</si>
  <si>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</si>
  <si>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</si>
  <si>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</si>
  <si>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</si>
  <si>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</si>
  <si>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</si>
  <si>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</si>
  <si>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</si>
  <si>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</si>
  <si>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</si>
  <si>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</si>
  <si>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</si>
  <si>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</si>
  <si>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</si>
  <si>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</si>
  <si>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</si>
  <si>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</si>
  <si>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</si>
  <si>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</si>
  <si>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</si>
  <si>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</si>
  <si>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</si>
  <si>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</si>
  <si>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</si>
  <si>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</si>
  <si>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</si>
  <si>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</si>
  <si>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</si>
  <si>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</si>
  <si>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</si>
  <si>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</si>
  <si>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</si>
  <si>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</si>
  <si>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</si>
  <si>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</si>
  <si>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</si>
  <si>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</si>
  <si>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</si>
  <si>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</si>
  <si>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</si>
  <si>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</si>
  <si>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</si>
  <si>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</si>
  <si>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</si>
  <si>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</si>
  <si>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</si>
  <si>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</si>
  <si>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</si>
  <si>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</si>
  <si>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</si>
  <si>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</si>
  <si>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</si>
  <si>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</si>
  <si>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</si>
  <si>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</si>
  <si>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</si>
  <si>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</si>
  <si>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</si>
  <si>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</si>
  <si>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</si>
  <si>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</si>
  <si>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</si>
  <si>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</si>
  <si>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</si>
  <si>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</si>
  <si>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</si>
  <si>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</si>
  <si>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</si>
  <si>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</si>
  <si>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</si>
  <si>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</si>
  <si>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</si>
  <si>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</si>
  <si>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</si>
  <si>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</si>
  <si>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</si>
  <si>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</si>
  <si>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</si>
  <si>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</si>
  <si>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</si>
  <si>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</si>
  <si>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</si>
  <si>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</si>
  <si>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</si>
  <si>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</si>
  <si>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</si>
  <si>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</si>
  <si>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</si>
  <si>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</si>
  <si>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</si>
  <si>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</si>
  <si>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</si>
  <si>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</si>
  <si>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</si>
  <si>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</si>
  <si>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</si>
  <si>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</si>
  <si>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</si>
  <si>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</si>
  <si>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</si>
  <si>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</si>
  <si>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</si>
  <si>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</si>
  <si>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</si>
  <si>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</si>
  <si>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</si>
  <si>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</si>
  <si>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</si>
  <si>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</si>
  <si>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</si>
  <si>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</si>
  <si>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</si>
  <si>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</si>
  <si>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</si>
  <si>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</si>
  <si>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</si>
  <si>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</si>
  <si>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</si>
  <si>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</si>
  <si>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</si>
  <si>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</si>
  <si>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</si>
  <si>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</si>
  <si>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</si>
  <si>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</si>
  <si>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</si>
  <si>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</si>
  <si>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</si>
  <si>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</si>
  <si>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</si>
  <si>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</si>
  <si>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</si>
  <si>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</si>
  <si>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</si>
  <si>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</si>
  <si>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</si>
  <si>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</si>
  <si>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</si>
  <si>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</si>
  <si>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</si>
  <si>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</si>
  <si>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</si>
  <si>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</si>
  <si>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</si>
  <si>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</si>
  <si>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</si>
  <si>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</si>
  <si>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</si>
  <si>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</si>
  <si>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</si>
  <si>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</si>
  <si>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</si>
  <si>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</si>
  <si>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</si>
  <si>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</si>
  <si>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</si>
  <si>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</si>
  <si>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</si>
  <si>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</si>
  <si>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</si>
  <si>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</si>
  <si>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</si>
  <si>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</si>
  <si>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</si>
  <si>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</si>
  <si>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</si>
  <si>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</si>
  <si>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</si>
  <si>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</si>
  <si>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</si>
  <si>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</si>
  <si>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</si>
  <si>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</si>
  <si>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</si>
  <si>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</si>
  <si>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</si>
  <si>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</si>
  <si>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</si>
  <si>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</si>
  <si>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</si>
  <si>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</si>
  <si>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</si>
  <si>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</si>
  <si>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</si>
  <si>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</si>
  <si>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</si>
  <si>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</si>
  <si>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</si>
  <si>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</si>
  <si>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</si>
  <si>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</si>
  <si>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</si>
  <si>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</si>
  <si>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</si>
  <si>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</si>
  <si>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</si>
  <si>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</si>
  <si>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</si>
  <si>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</si>
  <si>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</si>
  <si>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</si>
  <si>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</si>
  <si>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</si>
  <si>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</si>
  <si>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</si>
  <si>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</si>
  <si>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</si>
  <si>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</si>
  <si>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</si>
  <si>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</si>
  <si>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</si>
  <si>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</si>
  <si>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</si>
  <si>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</si>
  <si>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</si>
  <si>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</si>
  <si>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</si>
  <si>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</si>
  <si>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</si>
  <si>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</si>
  <si>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</si>
  <si>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</si>
  <si>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</si>
  <si>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</si>
  <si>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</si>
  <si>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</si>
  <si>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</si>
  <si>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</si>
  <si>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MK-68544</t>
    <phoneticPr fontId="1" type="noConversion"/>
  </si>
  <si>
    <t>윤희정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</si>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</sst>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7" xfId="0" applyBorder="1">
      <alignment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rgbClr val="FFFF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rgbClr val="FFFF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solidFill>
                <a:schemeClr val="lt2">
                  <a:alpha val="91000"/>
                </a:schemeClr>
              </a:solidFill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sq">
              <a:solidFill>
                <a:srgbClr val="00B050"/>
              </a:solidFill>
              <a:miter lim="800000"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 cap="sq">
                <a:solidFill>
                  <a:schemeClr val="lt2">
                    <a:alpha val="99000"/>
                  </a:schemeClr>
                </a:solidFill>
                <a:miter lim="800000"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2523032"/>
        <c:axId val="662524088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662524088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62523032"/>
        <c:crosses val="max"/>
        <c:crossBetween val="between"/>
      </c:valAx>
      <c:catAx>
        <c:axId val="6625230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662524088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6</xdr:col>
          <xdr:colOff>654050</xdr:colOff>
          <xdr:row>4</xdr:row>
          <xdr:rowOff>0</xdr:rowOff>
        </xdr:to>
        <xdr:sp macro="" textlink="">
          <xdr:nvSpPr>
            <xdr:cNvPr id="2053" name="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6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5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6350</xdr:colOff>
      <xdr:row>4</xdr:row>
      <xdr:rowOff>209550</xdr:rowOff>
    </xdr:from>
    <xdr:to>
      <xdr:col>7</xdr:col>
      <xdr:colOff>6350</xdr:colOff>
      <xdr:row>6</xdr:row>
      <xdr:rowOff>203200</xdr:rowOff>
    </xdr:to>
    <xdr:sp macro="[0]!쉼표" textlink="">
      <xdr:nvSpPr>
        <xdr:cNvPr id="4" name="사각형: 둥근 모서리 3">
          <a:extLst>
            <a:ext uri="{FF2B5EF4-FFF2-40B4-BE49-F238E27FC236}">
              <a16:creationId xmlns:a16="http://schemas.microsoft.com/office/drawing/2014/main" id="{7532099A-A648-0A3C-C3C1-F007A66953C1}"/>
            </a:ext>
          </a:extLst>
        </xdr:cNvPr>
        <xdr:cNvSpPr/>
      </xdr:nvSpPr>
      <xdr:spPr>
        <a:xfrm>
          <a:off x="4546600" y="1123950"/>
          <a:ext cx="660400" cy="4254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35BB8A3-7EA8-444F-8467-96487356A39E}" name="표4" displayName="표4" ref="A3:H28" totalsRowShown="0" headerRowDxfId="0" dataDxfId="1" headerRowBorderDxfId="10" tableBorderDxfId="11">
  <autoFilter ref="A3:H28" xr:uid="{535BB8A3-7EA8-444F-8467-96487356A39E}"/>
  <tableColumns count="8">
    <tableColumn id="1" xr3:uid="{B7828F2D-958E-4FC9-8DEF-2FEC9039AB94}" name="성명" dataDxfId="9"/>
    <tableColumn id="2" xr3:uid="{79D83FD2-3F98-4998-85DC-5B98CB91720E}" name="성별" dataDxfId="8"/>
    <tableColumn id="3" xr3:uid="{3E65D8D0-33D9-4E2D-8B91-32345FAC7B6D}" name="등급" dataDxfId="7"/>
    <tableColumn id="4" xr3:uid="{AC039A75-9A81-4001-B602-44AB1EA0B13C}" name="총구매금액" dataDxfId="6" dataCellStyle="쉼표 [0]"/>
    <tableColumn id="5" xr3:uid="{34FA366F-C180-455B-8DE9-4C143B4A352A}" name="구매횟수" dataDxfId="5"/>
    <tableColumn id="6" xr3:uid="{06AA88B3-E65F-4FBD-8871-2EE94A423A16}" name="구매포인트" dataDxfId="4"/>
    <tableColumn id="7" xr3:uid="{7FDEB5B3-6D38-4689-ACBB-3655DE3A9653}" name="빈도포인트" dataDxfId="3"/>
    <tableColumn id="8" xr3:uid="{B9E9D085-3E66-4932-B228-0FD28AFCF46D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10"/>
  <sheetViews>
    <sheetView workbookViewId="0">
      <selection activeCell="H7" sqref="H7"/>
    </sheetView>
  </sheetViews>
  <sheetFormatPr defaultRowHeight="17" x14ac:dyDescent="0.45"/>
  <cols>
    <col min="1" max="1" width="10.5" bestFit="1" customWidth="1"/>
  </cols>
  <sheetData>
    <row r="1" spans="1:6" x14ac:dyDescent="0.45">
      <c r="A1" t="s">
        <v>0</v>
      </c>
    </row>
    <row r="3" spans="1:6" x14ac:dyDescent="0.45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268</v>
      </c>
    </row>
    <row r="4" spans="1:6" x14ac:dyDescent="0.45">
      <c r="A4" s="1" t="s">
        <v>269</v>
      </c>
      <c r="B4" s="1" t="s">
        <v>270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5">
      <c r="A5" s="1" t="s">
        <v>271</v>
      </c>
      <c r="B5" s="1" t="s">
        <v>277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5">
      <c r="A6" s="1" t="s">
        <v>272</v>
      </c>
      <c r="B6" s="1" t="s">
        <v>278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5">
      <c r="A7" s="1" t="s">
        <v>273</v>
      </c>
      <c r="B7" s="1" t="s">
        <v>279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5">
      <c r="A8" s="1" t="s">
        <v>274</v>
      </c>
      <c r="B8" s="1" t="s">
        <v>280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5">
      <c r="A9" s="1" t="s">
        <v>275</v>
      </c>
      <c r="B9" s="1" t="s">
        <v>281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5">
      <c r="A10" s="1" t="s">
        <v>276</v>
      </c>
      <c r="B10" s="1" t="s">
        <v>282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6"/>
  <sheetViews>
    <sheetView workbookViewId="0">
      <selection activeCell="H8" sqref="H8"/>
    </sheetView>
  </sheetViews>
  <sheetFormatPr defaultRowHeight="17" x14ac:dyDescent="0.45"/>
  <cols>
    <col min="3" max="3" width="12.25" bestFit="1" customWidth="1"/>
    <col min="6" max="6" width="11.83203125" bestFit="1" customWidth="1"/>
  </cols>
  <sheetData>
    <row r="1" spans="1:6" ht="24" customHeight="1" thickBot="1" x14ac:dyDescent="0.5">
      <c r="A1" s="20" t="s">
        <v>129</v>
      </c>
      <c r="B1" s="20"/>
      <c r="C1" s="20"/>
      <c r="D1" s="20"/>
      <c r="E1" s="20"/>
      <c r="F1" s="20"/>
    </row>
    <row r="2" spans="1:6" ht="17.5" thickTop="1" x14ac:dyDescent="0.45"/>
    <row r="3" spans="1:6" x14ac:dyDescent="0.45">
      <c r="A3" s="21" t="s">
        <v>82</v>
      </c>
      <c r="B3" s="21" t="s">
        <v>83</v>
      </c>
      <c r="C3" s="21" t="s">
        <v>84</v>
      </c>
      <c r="D3" s="21" t="s">
        <v>85</v>
      </c>
      <c r="E3" s="21" t="s">
        <v>86</v>
      </c>
      <c r="F3" s="21" t="s">
        <v>87</v>
      </c>
    </row>
    <row r="4" spans="1:6" x14ac:dyDescent="0.45">
      <c r="A4" s="27" t="s">
        <v>88</v>
      </c>
      <c r="B4" s="5" t="s">
        <v>89</v>
      </c>
      <c r="C4" s="6" t="s">
        <v>90</v>
      </c>
      <c r="D4" s="28">
        <v>2</v>
      </c>
      <c r="E4" s="6" t="s">
        <v>91</v>
      </c>
      <c r="F4" s="29">
        <v>1500000</v>
      </c>
    </row>
    <row r="5" spans="1:6" x14ac:dyDescent="0.45">
      <c r="A5" s="27"/>
      <c r="B5" s="5" t="s">
        <v>92</v>
      </c>
      <c r="C5" s="6" t="s">
        <v>93</v>
      </c>
      <c r="D5" s="28">
        <v>3</v>
      </c>
      <c r="E5" s="6" t="s">
        <v>94</v>
      </c>
      <c r="F5" s="29">
        <v>3500000</v>
      </c>
    </row>
    <row r="6" spans="1:6" x14ac:dyDescent="0.45">
      <c r="A6" s="27"/>
      <c r="B6" s="5" t="s">
        <v>95</v>
      </c>
      <c r="C6" s="6" t="s">
        <v>96</v>
      </c>
      <c r="D6" s="28">
        <v>5</v>
      </c>
      <c r="E6" s="6" t="s">
        <v>97</v>
      </c>
      <c r="F6" s="29">
        <v>4000000</v>
      </c>
    </row>
    <row r="7" spans="1:6" x14ac:dyDescent="0.45">
      <c r="A7" s="27"/>
      <c r="B7" s="5" t="s">
        <v>98</v>
      </c>
      <c r="C7" s="6" t="s">
        <v>99</v>
      </c>
      <c r="D7" s="28">
        <v>3</v>
      </c>
      <c r="E7" s="6" t="s">
        <v>100</v>
      </c>
      <c r="F7" s="29">
        <v>3000000</v>
      </c>
    </row>
    <row r="8" spans="1:6" x14ac:dyDescent="0.45">
      <c r="A8" s="27" t="s">
        <v>101</v>
      </c>
      <c r="B8" s="5" t="s">
        <v>102</v>
      </c>
      <c r="C8" s="6" t="s">
        <v>103</v>
      </c>
      <c r="D8" s="28">
        <v>2</v>
      </c>
      <c r="E8" s="6" t="s">
        <v>104</v>
      </c>
      <c r="F8" s="29">
        <v>2000000</v>
      </c>
    </row>
    <row r="9" spans="1:6" x14ac:dyDescent="0.45">
      <c r="A9" s="27"/>
      <c r="B9" s="5" t="s">
        <v>105</v>
      </c>
      <c r="C9" s="6" t="s">
        <v>106</v>
      </c>
      <c r="D9" s="28">
        <v>2</v>
      </c>
      <c r="E9" s="6" t="s">
        <v>107</v>
      </c>
      <c r="F9" s="29">
        <v>2400000</v>
      </c>
    </row>
    <row r="10" spans="1:6" x14ac:dyDescent="0.45">
      <c r="A10" s="27"/>
      <c r="B10" s="5" t="s">
        <v>108</v>
      </c>
      <c r="C10" s="6" t="s">
        <v>109</v>
      </c>
      <c r="D10" s="28">
        <v>3</v>
      </c>
      <c r="E10" s="6" t="s">
        <v>110</v>
      </c>
      <c r="F10" s="29">
        <v>1200000</v>
      </c>
    </row>
    <row r="11" spans="1:6" x14ac:dyDescent="0.45">
      <c r="A11" s="27" t="s">
        <v>111</v>
      </c>
      <c r="B11" s="5" t="s">
        <v>112</v>
      </c>
      <c r="C11" s="6" t="s">
        <v>113</v>
      </c>
      <c r="D11" s="28">
        <v>1</v>
      </c>
      <c r="E11" s="6" t="s">
        <v>114</v>
      </c>
      <c r="F11" s="29">
        <v>600000</v>
      </c>
    </row>
    <row r="12" spans="1:6" x14ac:dyDescent="0.45">
      <c r="A12" s="27"/>
      <c r="B12" s="5" t="s">
        <v>115</v>
      </c>
      <c r="C12" s="6" t="s">
        <v>116</v>
      </c>
      <c r="D12" s="28">
        <v>2</v>
      </c>
      <c r="E12" s="6" t="s">
        <v>117</v>
      </c>
      <c r="F12" s="29">
        <v>850000</v>
      </c>
    </row>
    <row r="13" spans="1:6" x14ac:dyDescent="0.45">
      <c r="A13" s="27"/>
      <c r="B13" s="5" t="s">
        <v>118</v>
      </c>
      <c r="C13" s="6" t="s">
        <v>119</v>
      </c>
      <c r="D13" s="28">
        <v>1</v>
      </c>
      <c r="E13" s="6" t="s">
        <v>120</v>
      </c>
      <c r="F13" s="29">
        <v>4500000</v>
      </c>
    </row>
    <row r="14" spans="1:6" x14ac:dyDescent="0.45">
      <c r="A14" s="27" t="s">
        <v>121</v>
      </c>
      <c r="B14" s="5" t="s">
        <v>122</v>
      </c>
      <c r="C14" s="6" t="s">
        <v>123</v>
      </c>
      <c r="D14" s="28">
        <v>4</v>
      </c>
      <c r="E14" s="6" t="s">
        <v>124</v>
      </c>
      <c r="F14" s="29">
        <v>5600000</v>
      </c>
    </row>
    <row r="15" spans="1:6" x14ac:dyDescent="0.45">
      <c r="A15" s="27"/>
      <c r="B15" s="5" t="s">
        <v>125</v>
      </c>
      <c r="C15" s="6" t="s">
        <v>126</v>
      </c>
      <c r="D15" s="28">
        <v>5</v>
      </c>
      <c r="E15" s="6" t="s">
        <v>127</v>
      </c>
      <c r="F15" s="29">
        <v>6000000</v>
      </c>
    </row>
    <row r="16" spans="1:6" x14ac:dyDescent="0.45">
      <c r="A16" s="21" t="s">
        <v>128</v>
      </c>
      <c r="B16" s="30"/>
      <c r="C16" s="30"/>
      <c r="D16" s="30"/>
      <c r="E16" s="30"/>
      <c r="F16" s="29">
        <v>35150000</v>
      </c>
    </row>
  </sheetData>
  <mergeCells count="5">
    <mergeCell ref="A1:F1"/>
    <mergeCell ref="A4:A7"/>
    <mergeCell ref="A8:A10"/>
    <mergeCell ref="A11:A13"/>
    <mergeCell ref="A14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H18"/>
  <sheetViews>
    <sheetView topLeftCell="A3" workbookViewId="0">
      <selection activeCell="J8" sqref="J8"/>
    </sheetView>
  </sheetViews>
  <sheetFormatPr defaultRowHeight="17" x14ac:dyDescent="0.45"/>
  <sheetData>
    <row r="1" spans="1:8" ht="21" x14ac:dyDescent="0.45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45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5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5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5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5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5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5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5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5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5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5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5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5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5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5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5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sheetPr codeName="Sheet4"/>
  <dimension ref="A1:K37"/>
  <sheetViews>
    <sheetView topLeftCell="A10" workbookViewId="0">
      <selection activeCell="D21" sqref="D21"/>
    </sheetView>
  </sheetViews>
  <sheetFormatPr defaultRowHeight="17" x14ac:dyDescent="0.45"/>
  <cols>
    <col min="1" max="4" width="9.08203125" customWidth="1"/>
    <col min="5" max="5" width="11.6640625" bestFit="1" customWidth="1"/>
    <col min="8" max="8" width="10.75" bestFit="1" customWidth="1"/>
    <col min="9" max="9" width="8.6640625" customWidth="1"/>
    <col min="10" max="10" width="10.58203125" bestFit="1" customWidth="1"/>
  </cols>
  <sheetData>
    <row r="1" spans="1:11" x14ac:dyDescent="0.45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5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5">
      <c r="A3" s="6" t="s">
        <v>15</v>
      </c>
      <c r="B3" s="6" t="s">
        <v>16</v>
      </c>
      <c r="C3" s="9">
        <v>2000</v>
      </c>
      <c r="D3" s="6">
        <v>55</v>
      </c>
      <c r="E3" s="6" t="str">
        <f>INT(C3/D3)&amp;"("&amp;INT(MOD(C3,D3))&amp;")"</f>
        <v>36(20)</v>
      </c>
      <c r="G3" s="6" t="s">
        <v>17</v>
      </c>
      <c r="H3" s="8">
        <v>45751</v>
      </c>
      <c r="I3" s="9">
        <v>1000</v>
      </c>
      <c r="J3" s="9">
        <v>1500000</v>
      </c>
      <c r="K3" s="6" t="str">
        <f>CHOOSE(WEEKDAY(H3,1),"일요일","월요일","화요일","수요일","목요일","금요일","토요일")</f>
        <v>금요일</v>
      </c>
    </row>
    <row r="4" spans="1:11" x14ac:dyDescent="0.45">
      <c r="A4" s="6" t="s">
        <v>18</v>
      </c>
      <c r="B4" s="6" t="s">
        <v>19</v>
      </c>
      <c r="C4" s="9">
        <v>1500</v>
      </c>
      <c r="D4" s="6">
        <v>67</v>
      </c>
      <c r="E4" s="6" t="str">
        <f t="shared" ref="E4:E11" si="0">INT(C4/D4)&amp;"("&amp;INT(MOD(C4,D4))&amp;")"</f>
        <v>22(26)</v>
      </c>
      <c r="G4" s="6" t="s">
        <v>20</v>
      </c>
      <c r="H4" s="8">
        <v>45754</v>
      </c>
      <c r="I4" s="9">
        <v>1500</v>
      </c>
      <c r="J4" s="9">
        <v>2700000</v>
      </c>
      <c r="K4" s="6" t="str">
        <f t="shared" ref="K4:K11" si="1">CHOOSE(WEEKDAY(H4,1),"일요일","월요일","화요일","수요일","목요일","금요일","토요일")</f>
        <v>월요일</v>
      </c>
    </row>
    <row r="5" spans="1:11" x14ac:dyDescent="0.45">
      <c r="A5" s="6" t="s">
        <v>21</v>
      </c>
      <c r="B5" s="6" t="s">
        <v>22</v>
      </c>
      <c r="C5" s="9">
        <v>1800</v>
      </c>
      <c r="D5" s="6">
        <v>48</v>
      </c>
      <c r="E5" s="6" t="str">
        <f t="shared" si="0"/>
        <v>37(24)</v>
      </c>
      <c r="G5" s="6" t="s">
        <v>23</v>
      </c>
      <c r="H5" s="8">
        <v>45754</v>
      </c>
      <c r="I5" s="9">
        <v>2000</v>
      </c>
      <c r="J5" s="9">
        <v>3200000</v>
      </c>
      <c r="K5" s="6" t="str">
        <f t="shared" si="1"/>
        <v>월요일</v>
      </c>
    </row>
    <row r="6" spans="1:11" x14ac:dyDescent="0.45">
      <c r="A6" s="6" t="s">
        <v>24</v>
      </c>
      <c r="B6" s="6" t="s">
        <v>25</v>
      </c>
      <c r="C6" s="9">
        <v>1650</v>
      </c>
      <c r="D6" s="6">
        <v>68</v>
      </c>
      <c r="E6" s="6" t="str">
        <f t="shared" si="0"/>
        <v>24(18)</v>
      </c>
      <c r="G6" s="6" t="s">
        <v>26</v>
      </c>
      <c r="H6" s="8">
        <v>45756</v>
      </c>
      <c r="I6" s="9">
        <v>800</v>
      </c>
      <c r="J6" s="9">
        <v>6400000</v>
      </c>
      <c r="K6" s="6" t="str">
        <f t="shared" si="1"/>
        <v>수요일</v>
      </c>
    </row>
    <row r="7" spans="1:11" x14ac:dyDescent="0.45">
      <c r="A7" s="6" t="s">
        <v>27</v>
      </c>
      <c r="B7" s="6" t="s">
        <v>28</v>
      </c>
      <c r="C7" s="9">
        <v>950</v>
      </c>
      <c r="D7" s="6">
        <v>23</v>
      </c>
      <c r="E7" s="6" t="str">
        <f t="shared" si="0"/>
        <v>41(7)</v>
      </c>
      <c r="G7" s="6" t="s">
        <v>29</v>
      </c>
      <c r="H7" s="8">
        <v>45757</v>
      </c>
      <c r="I7" s="9">
        <v>900</v>
      </c>
      <c r="J7" s="9">
        <v>6300000</v>
      </c>
      <c r="K7" s="6" t="str">
        <f t="shared" si="1"/>
        <v>목요일</v>
      </c>
    </row>
    <row r="8" spans="1:11" x14ac:dyDescent="0.45">
      <c r="A8" s="6" t="s">
        <v>30</v>
      </c>
      <c r="B8" s="6" t="s">
        <v>31</v>
      </c>
      <c r="C8" s="9">
        <v>1200</v>
      </c>
      <c r="D8" s="6">
        <v>62</v>
      </c>
      <c r="E8" s="6" t="str">
        <f t="shared" si="0"/>
        <v>19(22)</v>
      </c>
      <c r="G8" s="6" t="s">
        <v>32</v>
      </c>
      <c r="H8" s="8">
        <v>45758</v>
      </c>
      <c r="I8" s="9">
        <v>1100</v>
      </c>
      <c r="J8" s="9">
        <v>6600000</v>
      </c>
      <c r="K8" s="6" t="str">
        <f t="shared" si="1"/>
        <v>금요일</v>
      </c>
    </row>
    <row r="9" spans="1:11" x14ac:dyDescent="0.45">
      <c r="A9" s="6" t="s">
        <v>33</v>
      </c>
      <c r="B9" s="6" t="s">
        <v>34</v>
      </c>
      <c r="C9" s="9">
        <v>1450</v>
      </c>
      <c r="D9" s="6">
        <v>49</v>
      </c>
      <c r="E9" s="6" t="str">
        <f t="shared" si="0"/>
        <v>29(29)</v>
      </c>
      <c r="G9" s="6" t="s">
        <v>35</v>
      </c>
      <c r="H9" s="8">
        <v>45762</v>
      </c>
      <c r="I9" s="9">
        <v>500</v>
      </c>
      <c r="J9" s="9">
        <v>5750000</v>
      </c>
      <c r="K9" s="6" t="str">
        <f t="shared" si="1"/>
        <v>화요일</v>
      </c>
    </row>
    <row r="10" spans="1:11" x14ac:dyDescent="0.45">
      <c r="A10" s="6" t="s">
        <v>36</v>
      </c>
      <c r="B10" s="6" t="s">
        <v>37</v>
      </c>
      <c r="C10" s="9">
        <v>1500</v>
      </c>
      <c r="D10" s="6">
        <v>37</v>
      </c>
      <c r="E10" s="6" t="str">
        <f t="shared" si="0"/>
        <v>40(20)</v>
      </c>
      <c r="G10" s="6" t="s">
        <v>38</v>
      </c>
      <c r="H10" s="8">
        <v>45762</v>
      </c>
      <c r="I10" s="9">
        <v>600</v>
      </c>
      <c r="J10" s="9">
        <v>4500000</v>
      </c>
      <c r="K10" s="6" t="str">
        <f t="shared" si="1"/>
        <v>화요일</v>
      </c>
    </row>
    <row r="11" spans="1:11" x14ac:dyDescent="0.45">
      <c r="A11" s="6" t="s">
        <v>39</v>
      </c>
      <c r="B11" s="6" t="s">
        <v>40</v>
      </c>
      <c r="C11" s="9">
        <v>1600</v>
      </c>
      <c r="D11" s="6">
        <v>41</v>
      </c>
      <c r="E11" s="6" t="str">
        <f t="shared" si="0"/>
        <v>39(1)</v>
      </c>
      <c r="G11" s="6" t="s">
        <v>41</v>
      </c>
      <c r="H11" s="8">
        <v>45763</v>
      </c>
      <c r="I11" s="9">
        <v>800</v>
      </c>
      <c r="J11" s="9">
        <v>9200000</v>
      </c>
      <c r="K11" s="6" t="str">
        <f t="shared" si="1"/>
        <v>수요일</v>
      </c>
    </row>
    <row r="13" spans="1:11" x14ac:dyDescent="0.45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5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5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45792</v>
      </c>
      <c r="I15" s="6">
        <v>4</v>
      </c>
      <c r="J15" s="6" t="str">
        <f>IF(OR(MONTH(H15)=6,MONTH(H15)=8),"부산출발"," ")</f>
        <v xml:space="preserve"> </v>
      </c>
    </row>
    <row r="16" spans="1:11" x14ac:dyDescent="0.45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45811</v>
      </c>
      <c r="I16" s="6">
        <v>2</v>
      </c>
      <c r="J16" s="6" t="str">
        <f t="shared" ref="J16:J24" si="3">IF(OR(MONTH(H16)=6,MONTH(H16)=8),"부산출발"," ")</f>
        <v>부산출발</v>
      </c>
    </row>
    <row r="17" spans="1:10" x14ac:dyDescent="0.45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45823</v>
      </c>
      <c r="I17" s="6">
        <v>8</v>
      </c>
      <c r="J17" s="6" t="str">
        <f t="shared" si="3"/>
        <v>부산출발</v>
      </c>
    </row>
    <row r="18" spans="1:10" x14ac:dyDescent="0.45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45844</v>
      </c>
      <c r="I18" s="6">
        <v>6</v>
      </c>
      <c r="J18" s="6" t="str">
        <f t="shared" si="3"/>
        <v xml:space="preserve"> </v>
      </c>
    </row>
    <row r="19" spans="1:10" x14ac:dyDescent="0.45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45855</v>
      </c>
      <c r="I19" s="6">
        <v>4</v>
      </c>
      <c r="J19" s="6" t="str">
        <f t="shared" si="3"/>
        <v xml:space="preserve"> </v>
      </c>
    </row>
    <row r="20" spans="1:10" x14ac:dyDescent="0.45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45878</v>
      </c>
      <c r="I20" s="6">
        <v>5</v>
      </c>
      <c r="J20" s="6" t="str">
        <f t="shared" si="3"/>
        <v>부산출발</v>
      </c>
    </row>
    <row r="21" spans="1:10" x14ac:dyDescent="0.45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45893</v>
      </c>
      <c r="I21" s="6">
        <v>6</v>
      </c>
      <c r="J21" s="6" t="str">
        <f t="shared" si="3"/>
        <v>부산출발</v>
      </c>
    </row>
    <row r="22" spans="1:10" x14ac:dyDescent="0.45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45905</v>
      </c>
      <c r="I22" s="6">
        <v>2</v>
      </c>
      <c r="J22" s="6" t="str">
        <f t="shared" si="3"/>
        <v xml:space="preserve"> </v>
      </c>
    </row>
    <row r="23" spans="1:10" x14ac:dyDescent="0.45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45916</v>
      </c>
      <c r="I23" s="6">
        <v>8</v>
      </c>
      <c r="J23" s="6" t="str">
        <f t="shared" si="3"/>
        <v xml:space="preserve"> </v>
      </c>
    </row>
    <row r="24" spans="1:10" x14ac:dyDescent="0.45">
      <c r="A24" s="17" t="s">
        <v>256</v>
      </c>
      <c r="B24" s="18"/>
      <c r="C24" s="19"/>
      <c r="D24" s="9">
        <f>SUMIFS(D15:D23,B15:B23,"&lt;&gt;대리",C15:C23,"&gt;="&amp;AVERAGE(C15:C23))</f>
        <v>955500</v>
      </c>
      <c r="F24" s="6">
        <v>8347423</v>
      </c>
      <c r="G24" s="6" t="s">
        <v>71</v>
      </c>
      <c r="H24" s="8">
        <v>45935</v>
      </c>
      <c r="I24" s="6">
        <v>3</v>
      </c>
      <c r="J24" s="6" t="str">
        <f t="shared" si="3"/>
        <v xml:space="preserve"> </v>
      </c>
    </row>
    <row r="26" spans="1:10" x14ac:dyDescent="0.45">
      <c r="A26" s="3" t="s">
        <v>72</v>
      </c>
      <c r="B26" s="4" t="s">
        <v>239</v>
      </c>
    </row>
    <row r="27" spans="1:10" x14ac:dyDescent="0.45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5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_xlfn.IFS(MID(B28,4,1)*1=1,"기획부",MID(B28,4,1)*1=2,"홍보부",MID(B28,4,1)*1&gt;2,"영업부")</f>
        <v>홍보부</v>
      </c>
    </row>
    <row r="29" spans="1:10" x14ac:dyDescent="0.45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_xlfn.IFS(MID(B29,4,1)*1=1,"기획부",MID(B29,4,1)*1=2,"홍보부",MID(B29,4,1)*1&gt;2,"영업부")</f>
        <v>기획부</v>
      </c>
    </row>
    <row r="30" spans="1:10" x14ac:dyDescent="0.45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_xlfn.IFS(MID(B30,4,1)*1=1,"기획부",MID(B30,4,1)*1=2,"홍보부",MID(B30,4,1)*1&gt;2,"영업부")</f>
        <v>영업부</v>
      </c>
    </row>
    <row r="31" spans="1:10" x14ac:dyDescent="0.45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_xlfn.IFS(MID(B31,4,1)*1=1,"기획부",MID(B31,4,1)*1=2,"홍보부",MID(B31,4,1)*1&gt;2,"영업부")</f>
        <v>홍보부</v>
      </c>
    </row>
    <row r="32" spans="1:10" x14ac:dyDescent="0.45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_xlfn.IFS(MID(B32,4,1)*1=1,"기획부",MID(B32,4,1)*1=2,"홍보부",MID(B32,4,1)*1&gt;2,"영업부")</f>
        <v>영업부</v>
      </c>
    </row>
    <row r="33" spans="1:5" x14ac:dyDescent="0.45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_xlfn.IFS(MID(B33,4,1)*1=1,"기획부",MID(B33,4,1)*1=2,"홍보부",MID(B33,4,1)*1&gt;2,"영업부")</f>
        <v>영업부</v>
      </c>
    </row>
    <row r="34" spans="1:5" x14ac:dyDescent="0.45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_xlfn.IFS(MID(B34,4,1)*1=1,"기획부",MID(B34,4,1)*1=2,"홍보부",MID(B34,4,1)*1&gt;2,"영업부")</f>
        <v>홍보부</v>
      </c>
    </row>
    <row r="35" spans="1:5" x14ac:dyDescent="0.45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_xlfn.IFS(MID(B35,4,1)*1=1,"기획부",MID(B35,4,1)*1=2,"홍보부",MID(B35,4,1)*1&gt;2,"영업부")</f>
        <v>영업부</v>
      </c>
    </row>
    <row r="36" spans="1:5" x14ac:dyDescent="0.45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_xlfn.IFS(MID(B36,4,1)*1=1,"기획부",MID(B36,4,1)*1=2,"홍보부",MID(B36,4,1)*1&gt;2,"영업부")</f>
        <v>영업부</v>
      </c>
    </row>
    <row r="37" spans="1:5" x14ac:dyDescent="0.45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_xlfn.IFS(MID(B37,4,1)*1=1,"기획부",MID(B37,4,1)*1=2,"홍보부",MID(B37,4,1)*1&gt;2,"영업부")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E13"/>
  <sheetViews>
    <sheetView workbookViewId="0">
      <selection activeCell="C7" sqref="C7"/>
    </sheetView>
  </sheetViews>
  <sheetFormatPr defaultRowHeight="17" x14ac:dyDescent="0.45"/>
  <cols>
    <col min="3" max="4" width="11.6640625" bestFit="1" customWidth="1"/>
    <col min="5" max="5" width="10.4140625" bestFit="1" customWidth="1"/>
  </cols>
  <sheetData>
    <row r="1" spans="1:5" ht="21" x14ac:dyDescent="0.45">
      <c r="A1" s="16" t="s">
        <v>153</v>
      </c>
      <c r="B1" s="16"/>
      <c r="C1" s="16"/>
      <c r="D1" s="16"/>
      <c r="E1" s="16"/>
    </row>
    <row r="3" spans="1:5" x14ac:dyDescent="0.45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5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5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5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5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5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5">
      <c r="A9" s="6" t="s">
        <v>169</v>
      </c>
      <c r="B9" s="6" t="s">
        <v>170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5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5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5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5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H28"/>
  <sheetViews>
    <sheetView topLeftCell="A15" workbookViewId="0">
      <selection activeCell="C27" sqref="C27"/>
    </sheetView>
  </sheetViews>
  <sheetFormatPr defaultRowHeight="17" outlineLevelRow="4" x14ac:dyDescent="0.45"/>
  <cols>
    <col min="4" max="4" width="11.75" customWidth="1"/>
    <col min="5" max="5" width="9.9140625" customWidth="1"/>
    <col min="6" max="8" width="11.75" customWidth="1"/>
  </cols>
  <sheetData>
    <row r="1" spans="1:8" ht="21" x14ac:dyDescent="0.45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45">
      <c r="A3" s="26" t="s">
        <v>48</v>
      </c>
      <c r="B3" s="26" t="s">
        <v>49</v>
      </c>
      <c r="C3" s="26" t="s">
        <v>180</v>
      </c>
      <c r="D3" s="26" t="s">
        <v>181</v>
      </c>
      <c r="E3" s="26" t="s">
        <v>182</v>
      </c>
      <c r="F3" s="26" t="s">
        <v>183</v>
      </c>
      <c r="G3" s="26" t="s">
        <v>184</v>
      </c>
      <c r="H3" s="26" t="s">
        <v>185</v>
      </c>
    </row>
    <row r="4" spans="1:8" outlineLevel="4" x14ac:dyDescent="0.45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4" x14ac:dyDescent="0.45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3" x14ac:dyDescent="0.45">
      <c r="A6" s="6"/>
      <c r="B6" s="6"/>
      <c r="C6" s="22" t="s">
        <v>288</v>
      </c>
      <c r="D6" s="9"/>
      <c r="E6" s="6"/>
      <c r="F6" s="6"/>
      <c r="G6" s="6"/>
      <c r="H6" s="6">
        <f>SUBTOTAL(1,H4:H5)</f>
        <v>712</v>
      </c>
    </row>
    <row r="7" spans="1:8" outlineLevel="2" x14ac:dyDescent="0.45">
      <c r="A7" s="6"/>
      <c r="B7" s="6"/>
      <c r="C7" s="22" t="s">
        <v>283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4" x14ac:dyDescent="0.45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4" x14ac:dyDescent="0.45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3" x14ac:dyDescent="0.45">
      <c r="A10" s="6"/>
      <c r="B10" s="6"/>
      <c r="C10" s="22" t="s">
        <v>289</v>
      </c>
      <c r="D10" s="9"/>
      <c r="E10" s="6"/>
      <c r="F10" s="6"/>
      <c r="G10" s="6"/>
      <c r="H10" s="6">
        <f>SUBTOTAL(1,H8:H9)</f>
        <v>521.5</v>
      </c>
    </row>
    <row r="11" spans="1:8" outlineLevel="2" x14ac:dyDescent="0.45">
      <c r="A11" s="6"/>
      <c r="B11" s="6"/>
      <c r="C11" s="22" t="s">
        <v>284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4" x14ac:dyDescent="0.45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4" x14ac:dyDescent="0.45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4" x14ac:dyDescent="0.45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3" x14ac:dyDescent="0.45">
      <c r="A15" s="6"/>
      <c r="B15" s="6"/>
      <c r="C15" s="22" t="s">
        <v>290</v>
      </c>
      <c r="D15" s="9"/>
      <c r="E15" s="6"/>
      <c r="F15" s="6"/>
      <c r="G15" s="6"/>
      <c r="H15" s="6">
        <f>SUBTOTAL(1,H12:H14)</f>
        <v>422</v>
      </c>
    </row>
    <row r="16" spans="1:8" outlineLevel="2" x14ac:dyDescent="0.45">
      <c r="A16" s="6"/>
      <c r="B16" s="6"/>
      <c r="C16" s="22" t="s">
        <v>285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4" x14ac:dyDescent="0.45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4" x14ac:dyDescent="0.45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4" x14ac:dyDescent="0.45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4" x14ac:dyDescent="0.45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4" x14ac:dyDescent="0.45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4" x14ac:dyDescent="0.45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4" x14ac:dyDescent="0.45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4" x14ac:dyDescent="0.45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3" x14ac:dyDescent="0.45">
      <c r="A25" s="23"/>
      <c r="B25" s="23"/>
      <c r="C25" s="25" t="s">
        <v>291</v>
      </c>
      <c r="D25" s="24"/>
      <c r="E25" s="23"/>
      <c r="F25" s="23"/>
      <c r="G25" s="23"/>
      <c r="H25" s="23">
        <f>SUBTOTAL(1,H17:H24)</f>
        <v>255.875</v>
      </c>
    </row>
    <row r="26" spans="1:8" outlineLevel="2" x14ac:dyDescent="0.45">
      <c r="A26" s="23"/>
      <c r="B26" s="23"/>
      <c r="C26" s="25" t="s">
        <v>292</v>
      </c>
      <c r="D26" s="24"/>
      <c r="E26" s="23"/>
      <c r="F26" s="23"/>
      <c r="G26" s="23"/>
      <c r="H26" s="23">
        <f>SUBTOTAL(1,H4:H24)</f>
        <v>385.33333333333331</v>
      </c>
    </row>
    <row r="27" spans="1:8" outlineLevel="1" x14ac:dyDescent="0.45">
      <c r="A27" s="23"/>
      <c r="B27" s="23"/>
      <c r="C27" s="25" t="s">
        <v>286</v>
      </c>
      <c r="D27" s="24">
        <f>SUBTOTAL(9,D17:D24)</f>
        <v>5992000</v>
      </c>
      <c r="E27" s="23">
        <f>SUBTOTAL(9,E17:E24)</f>
        <v>240</v>
      </c>
      <c r="F27" s="23"/>
      <c r="G27" s="23"/>
      <c r="H27" s="23"/>
    </row>
    <row r="28" spans="1:8" x14ac:dyDescent="0.45">
      <c r="A28" s="23"/>
      <c r="B28" s="23"/>
      <c r="C28" s="25" t="s">
        <v>287</v>
      </c>
      <c r="D28" s="24">
        <f>SUBTOTAL(9,D4:D24)</f>
        <v>16970000</v>
      </c>
      <c r="E28" s="23">
        <f>SUBTOTAL(9,E4:E24)</f>
        <v>679</v>
      </c>
      <c r="F28" s="23"/>
      <c r="G28" s="23"/>
      <c r="H28" s="23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4"/>
  <sheetViews>
    <sheetView tabSelected="1" workbookViewId="0">
      <selection activeCell="G9" sqref="G9"/>
    </sheetView>
  </sheetViews>
  <sheetFormatPr defaultRowHeight="17" x14ac:dyDescent="0.45"/>
  <cols>
    <col min="1" max="1" width="16.25" bestFit="1" customWidth="1"/>
  </cols>
  <sheetData>
    <row r="1" spans="1:5" ht="21" x14ac:dyDescent="0.45">
      <c r="A1" s="16" t="s">
        <v>205</v>
      </c>
      <c r="B1" s="16"/>
      <c r="C1" s="16"/>
      <c r="D1" s="16"/>
      <c r="E1" s="16"/>
    </row>
    <row r="3" spans="1:5" x14ac:dyDescent="0.45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5">
      <c r="A4" s="6" t="s">
        <v>211</v>
      </c>
      <c r="B4" s="29">
        <v>1524</v>
      </c>
      <c r="C4" s="29">
        <v>1692</v>
      </c>
      <c r="D4" s="29">
        <v>1774</v>
      </c>
      <c r="E4" s="29">
        <v>1663</v>
      </c>
    </row>
    <row r="5" spans="1:5" x14ac:dyDescent="0.45">
      <c r="A5" s="6" t="s">
        <v>212</v>
      </c>
      <c r="B5" s="29">
        <v>1035</v>
      </c>
      <c r="C5" s="29">
        <v>1149</v>
      </c>
      <c r="D5" s="29">
        <v>1165</v>
      </c>
      <c r="E5" s="29">
        <v>1116</v>
      </c>
    </row>
    <row r="6" spans="1:5" x14ac:dyDescent="0.45">
      <c r="A6" s="6" t="s">
        <v>213</v>
      </c>
      <c r="B6" s="29">
        <v>1122</v>
      </c>
      <c r="C6" s="29">
        <v>1245</v>
      </c>
      <c r="D6" s="29">
        <v>1274</v>
      </c>
      <c r="E6" s="29">
        <v>1214</v>
      </c>
    </row>
    <row r="7" spans="1:5" x14ac:dyDescent="0.45">
      <c r="A7" s="6" t="s">
        <v>214</v>
      </c>
      <c r="B7" s="29">
        <v>1359</v>
      </c>
      <c r="C7" s="29">
        <v>1508</v>
      </c>
      <c r="D7" s="29">
        <v>1569</v>
      </c>
      <c r="E7" s="29">
        <v>1479</v>
      </c>
    </row>
    <row r="8" spans="1:5" x14ac:dyDescent="0.45">
      <c r="A8" s="6" t="s">
        <v>215</v>
      </c>
      <c r="B8" s="29">
        <v>1245</v>
      </c>
      <c r="C8" s="29">
        <v>1382</v>
      </c>
      <c r="D8" s="29">
        <v>1427</v>
      </c>
      <c r="E8" s="29">
        <v>1351</v>
      </c>
    </row>
    <row r="9" spans="1:5" x14ac:dyDescent="0.45">
      <c r="A9" s="6" t="s">
        <v>216</v>
      </c>
      <c r="B9" s="29">
        <v>1782</v>
      </c>
      <c r="C9" s="29">
        <v>1978</v>
      </c>
      <c r="D9" s="29">
        <v>2095</v>
      </c>
      <c r="E9" s="29">
        <v>1952</v>
      </c>
    </row>
    <row r="10" spans="1:5" x14ac:dyDescent="0.45">
      <c r="A10" s="6" t="s">
        <v>217</v>
      </c>
      <c r="B10" s="29">
        <v>1269</v>
      </c>
      <c r="C10" s="29">
        <v>1409</v>
      </c>
      <c r="D10" s="29">
        <v>1457</v>
      </c>
      <c r="E10" s="29">
        <v>1378</v>
      </c>
    </row>
    <row r="11" spans="1:5" x14ac:dyDescent="0.45">
      <c r="A11" s="6" t="s">
        <v>218</v>
      </c>
      <c r="B11" s="29">
        <v>2047</v>
      </c>
      <c r="C11" s="29">
        <v>2272</v>
      </c>
      <c r="D11" s="29">
        <v>2425</v>
      </c>
      <c r="E11" s="29">
        <v>2248</v>
      </c>
    </row>
    <row r="12" spans="1:5" x14ac:dyDescent="0.45">
      <c r="A12" s="6" t="s">
        <v>219</v>
      </c>
      <c r="B12" s="29">
        <v>1863</v>
      </c>
      <c r="C12" s="29">
        <v>2068</v>
      </c>
      <c r="D12" s="29">
        <v>2196</v>
      </c>
      <c r="E12" s="29">
        <v>2042</v>
      </c>
    </row>
    <row r="13" spans="1:5" x14ac:dyDescent="0.45">
      <c r="A13" s="6" t="s">
        <v>220</v>
      </c>
      <c r="B13" s="29">
        <v>1351</v>
      </c>
      <c r="C13" s="29">
        <v>1500</v>
      </c>
      <c r="D13" s="29">
        <v>1559</v>
      </c>
      <c r="E13" s="29">
        <v>1470</v>
      </c>
    </row>
    <row r="14" spans="1:5" x14ac:dyDescent="0.45">
      <c r="A14" s="6" t="s">
        <v>128</v>
      </c>
      <c r="B14" s="29">
        <f>SUM(B4:B13)</f>
        <v>14597</v>
      </c>
      <c r="C14" s="29">
        <f t="shared" ref="C14:E14" si="0">SUM(C4:C13)</f>
        <v>16203</v>
      </c>
      <c r="D14" s="29">
        <f t="shared" si="0"/>
        <v>16941</v>
      </c>
      <c r="E14" s="29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3" name="Button 5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6</xdr:col>
                    <xdr:colOff>654050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topLeftCell="A15" workbookViewId="0">
      <selection sqref="A1:E1"/>
    </sheetView>
  </sheetViews>
  <sheetFormatPr defaultRowHeight="17" x14ac:dyDescent="0.45"/>
  <cols>
    <col min="1" max="1" width="8.83203125" bestFit="1" customWidth="1"/>
  </cols>
  <sheetData>
    <row r="1" spans="1:5" ht="21" x14ac:dyDescent="0.45">
      <c r="A1" s="16" t="s">
        <v>221</v>
      </c>
      <c r="B1" s="16"/>
      <c r="C1" s="16"/>
      <c r="D1" s="16"/>
      <c r="E1" s="16"/>
    </row>
    <row r="2" spans="1:5" x14ac:dyDescent="0.45">
      <c r="E2" s="13" t="s">
        <v>222</v>
      </c>
    </row>
    <row r="3" spans="1:5" x14ac:dyDescent="0.45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5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5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5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5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5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5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5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5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5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5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민진 송</cp:lastModifiedBy>
  <dcterms:created xsi:type="dcterms:W3CDTF">2023-04-27T08:01:32Z</dcterms:created>
  <dcterms:modified xsi:type="dcterms:W3CDTF">2025-12-20T09:23:24Z</dcterms:modified>
</cp:coreProperties>
</file>