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KIRUser\Desktop\"/>
    </mc:Choice>
  </mc:AlternateContent>
  <xr:revisionPtr revIDLastSave="0" documentId="13_ncr:1_{7A70618F-8D04-4CCC-80A3-662E5A6B9297}" xr6:coauthVersionLast="47" xr6:coauthVersionMax="47" xr10:uidLastSave="{00000000-0000-0000-0000-000000000000}"/>
  <bookViews>
    <workbookView xWindow="-120" yWindow="-120" windowWidth="25440" windowHeight="15390" activeTab="3" xr2:uid="{85E37B0C-4C40-4402-B8FB-267093B3929A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평점">제1작업!$F$5:$F$12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0" i="3"/>
  <c r="F6" i="3"/>
  <c r="F17" i="3" s="1"/>
  <c r="C16" i="3"/>
  <c r="C11" i="3"/>
  <c r="C7" i="3"/>
  <c r="C18" i="3" s="1"/>
  <c r="H11" i="2"/>
  <c r="J14" i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<sst xmlns="http://schemas.openxmlformats.org/spreadsheetml/2006/main" count="126" uniqueCount="43">
  <si>
    <t>상품코드</t>
    <phoneticPr fontId="2" type="noConversion"/>
  </si>
  <si>
    <t>상품명</t>
    <phoneticPr fontId="2" type="noConversion"/>
  </si>
  <si>
    <t>분류</t>
    <phoneticPr fontId="2" type="noConversion"/>
  </si>
  <si>
    <t>리뷰</t>
    <phoneticPr fontId="2" type="noConversion"/>
  </si>
  <si>
    <t>사용자
총 평점</t>
    <phoneticPr fontId="2" type="noConversion"/>
  </si>
  <si>
    <t>가격
(단위:원)</t>
    <phoneticPr fontId="2" type="noConversion"/>
  </si>
  <si>
    <t>출시일</t>
    <phoneticPr fontId="2" type="noConversion"/>
  </si>
  <si>
    <t>순위</t>
    <phoneticPr fontId="2" type="noConversion"/>
  </si>
  <si>
    <t>비고</t>
    <phoneticPr fontId="2" type="noConversion"/>
  </si>
  <si>
    <t>125-PT</t>
    <phoneticPr fontId="2" type="noConversion"/>
  </si>
  <si>
    <t>505-WP</t>
    <phoneticPr fontId="2" type="noConversion"/>
  </si>
  <si>
    <t>602-QC</t>
    <phoneticPr fontId="2" type="noConversion"/>
  </si>
  <si>
    <t>665-JC</t>
    <phoneticPr fontId="2" type="noConversion"/>
  </si>
  <si>
    <t>401-UC</t>
    <phoneticPr fontId="2" type="noConversion"/>
  </si>
  <si>
    <t>501-QC</t>
    <phoneticPr fontId="2" type="noConversion"/>
  </si>
  <si>
    <t>602-PV</t>
    <phoneticPr fontId="2" type="noConversion"/>
  </si>
  <si>
    <t>301-VR</t>
    <phoneticPr fontId="2" type="noConversion"/>
  </si>
  <si>
    <t>이엠듀 QC30C</t>
  </si>
  <si>
    <t>이엠듀 QC30C</t>
    <phoneticPr fontId="2" type="noConversion"/>
  </si>
  <si>
    <t>글로벌텐교 TK</t>
    <phoneticPr fontId="2" type="noConversion"/>
  </si>
  <si>
    <t>이지넷 NEXT62</t>
    <phoneticPr fontId="2" type="noConversion"/>
  </si>
  <si>
    <t>큐브온 C타입</t>
    <phoneticPr fontId="2" type="noConversion"/>
  </si>
  <si>
    <t>알로멀티 UC401</t>
    <phoneticPr fontId="2" type="noConversion"/>
  </si>
  <si>
    <t>대쉬크랩</t>
    <phoneticPr fontId="2" type="noConversion"/>
  </si>
  <si>
    <t>파워스테이션 V2</t>
    <phoneticPr fontId="2" type="noConversion"/>
  </si>
  <si>
    <t>주파집 CAR3</t>
    <phoneticPr fontId="2" type="noConversion"/>
  </si>
  <si>
    <t>퀵차지 3.0</t>
    <phoneticPr fontId="2" type="noConversion"/>
  </si>
  <si>
    <t>초고속</t>
    <phoneticPr fontId="2" type="noConversion"/>
  </si>
  <si>
    <t>차량용</t>
    <phoneticPr fontId="2" type="noConversion"/>
  </si>
  <si>
    <t>차량용을 제외한 제품의 평균 리뷰</t>
    <phoneticPr fontId="2" type="noConversion"/>
  </si>
  <si>
    <t>두 번째로 높은 사용자 총 평점</t>
    <phoneticPr fontId="2" type="noConversion"/>
  </si>
  <si>
    <t>퀵차지 3.0 평균 가격(단위:원)</t>
    <phoneticPr fontId="2" type="noConversion"/>
  </si>
  <si>
    <t>가격(단위:원)의 전체 평균</t>
    <phoneticPr fontId="2" type="noConversion"/>
  </si>
  <si>
    <t>&gt;=1500</t>
    <phoneticPr fontId="2" type="noConversion"/>
  </si>
  <si>
    <t>&gt;=2019-01-01</t>
    <phoneticPr fontId="2" type="noConversion"/>
  </si>
  <si>
    <t>퀵차지 3.0 개수</t>
  </si>
  <si>
    <t>초고속 개수</t>
  </si>
  <si>
    <t>차량용 개수</t>
  </si>
  <si>
    <t>전체 개수</t>
  </si>
  <si>
    <t>전체 최대값</t>
  </si>
  <si>
    <t>퀵차지 3.0 최대값</t>
    <phoneticPr fontId="2" type="noConversion"/>
  </si>
  <si>
    <t>초고속 최대값</t>
    <phoneticPr fontId="2" type="noConversion"/>
  </si>
  <si>
    <t>차량용 최대값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</si>
</sst>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명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4" fontId="3" fillId="0" borderId="8" xfId="0" applyNumberFormat="1" applyFont="1" applyBorder="1" applyAlignment="1">
      <alignment horizontal="center" vertical="center"/>
    </xf>
    <xf numFmtId="41" fontId="3" fillId="0" borderId="3" xfId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8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14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5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>
                <a:solidFill>
                  <a:schemeClr val="tx1"/>
                </a:solidFill>
              </a:rPr>
              <a:t>퀵차지 </a:t>
            </a:r>
            <a:r>
              <a:rPr lang="en-US" altLang="ko-KR" sz="2000">
                <a:solidFill>
                  <a:schemeClr val="tx1"/>
                </a:solidFill>
              </a:rPr>
              <a:t>3.0 </a:t>
            </a:r>
            <a:r>
              <a:rPr lang="ko-KR" altLang="en-US" sz="2000">
                <a:solidFill>
                  <a:schemeClr val="tx1"/>
                </a:solidFill>
              </a:rPr>
              <a:t>및 차량용 충전기 현황</a:t>
            </a:r>
            <a:endParaRPr lang="en-US" altLang="ko-KR" sz="2000">
              <a:solidFill>
                <a:schemeClr val="tx1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가격(단위:원)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C7-4522-9A4E-68D5FD3FDF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(제1작업!$C$5,제1작업!$C$7:$C$8,제1작업!$C$10:$C$12)</c:f>
              <c:strCache>
                <c:ptCount val="6"/>
                <c:pt idx="0">
                  <c:v>이엠듀 QC30C</c:v>
                </c:pt>
                <c:pt idx="1">
                  <c:v>이지넷 NEXT62</c:v>
                </c:pt>
                <c:pt idx="2">
                  <c:v>큐브온 C타입</c:v>
                </c:pt>
                <c:pt idx="3">
                  <c:v>대쉬크랩</c:v>
                </c:pt>
                <c:pt idx="4">
                  <c:v>파워스테이션 V2</c:v>
                </c:pt>
                <c:pt idx="5">
                  <c:v>주파집 CAR3</c:v>
                </c:pt>
              </c:strCache>
            </c:strRef>
          </c:cat>
          <c:val>
            <c:numRef>
              <c:f>(제1작업!$G$5,제1작업!$G$7:$G$8,제1작업!$G$10:$G$12)</c:f>
              <c:numCache>
                <c:formatCode>_(* #,##0_);_(* \(#,##0\);_(* "-"_);_(@_)</c:formatCode>
                <c:ptCount val="6"/>
                <c:pt idx="0">
                  <c:v>18300</c:v>
                </c:pt>
                <c:pt idx="1">
                  <c:v>19330</c:v>
                </c:pt>
                <c:pt idx="2">
                  <c:v>23600</c:v>
                </c:pt>
                <c:pt idx="3">
                  <c:v>19800</c:v>
                </c:pt>
                <c:pt idx="4">
                  <c:v>89900</c:v>
                </c:pt>
                <c:pt idx="5">
                  <c:v>13800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7-4522-9A4E-68D5FD3F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325135"/>
        <c:axId val="1334320815"/>
      </c:barChart>
      <c:lineChart>
        <c:grouping val="standard"/>
        <c:varyColors val="0"/>
        <c:ser>
          <c:idx val="0"/>
          <c:order val="0"/>
          <c:tx>
            <c:v>리뷰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(제1작업!$C$5,제1작업!$C$7:$C$8,제1작업!$C$10:$C$12)</c:f>
              <c:strCache>
                <c:ptCount val="6"/>
                <c:pt idx="0">
                  <c:v>이엠듀 QC30C</c:v>
                </c:pt>
                <c:pt idx="1">
                  <c:v>이지넷 NEXT62</c:v>
                </c:pt>
                <c:pt idx="2">
                  <c:v>큐브온 C타입</c:v>
                </c:pt>
                <c:pt idx="3">
                  <c:v>대쉬크랩</c:v>
                </c:pt>
                <c:pt idx="4">
                  <c:v>파워스테이션 V2</c:v>
                </c:pt>
                <c:pt idx="5">
                  <c:v>주파집 CAR3</c:v>
                </c:pt>
              </c:strCache>
            </c:strRef>
          </c:cat>
          <c:val>
            <c:numRef>
              <c:f>(제1작업!$E$5,제1작업!$E$7:$E$8,제1작업!$E$10:$E$12)</c:f>
              <c:numCache>
                <c:formatCode>#,##0"명"</c:formatCode>
                <c:ptCount val="6"/>
                <c:pt idx="0">
                  <c:v>1128</c:v>
                </c:pt>
                <c:pt idx="1">
                  <c:v>1910</c:v>
                </c:pt>
                <c:pt idx="2">
                  <c:v>60</c:v>
                </c:pt>
                <c:pt idx="3">
                  <c:v>1415</c:v>
                </c:pt>
                <c:pt idx="4">
                  <c:v>1049</c:v>
                </c:pt>
                <c:pt idx="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7-4522-9A4E-68D5FD3F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234255"/>
        <c:axId val="1333232815"/>
      </c:lineChart>
      <c:catAx>
        <c:axId val="13343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34320815"/>
        <c:crosses val="autoZero"/>
        <c:auto val="1"/>
        <c:lblAlgn val="ctr"/>
        <c:lblOffset val="100"/>
        <c:noMultiLvlLbl val="0"/>
      </c:catAx>
      <c:valAx>
        <c:axId val="13343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굴림" panose="020B0600000101010101" pitchFamily="50" charset="-127"/>
                  <a:ea typeface="굴림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34325135"/>
        <c:crosses val="autoZero"/>
        <c:crossBetween val="between"/>
      </c:valAx>
      <c:valAx>
        <c:axId val="1333232815"/>
        <c:scaling>
          <c:orientation val="minMax"/>
          <c:max val="2400"/>
        </c:scaling>
        <c:delete val="0"/>
        <c:axPos val="r"/>
        <c:numFmt formatCode="#,##0&quot;명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33234255"/>
        <c:crosses val="max"/>
        <c:crossBetween val="between"/>
        <c:majorUnit val="600"/>
      </c:valAx>
      <c:catAx>
        <c:axId val="13332342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33232815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>
      <a:noFill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728A95-EC8B-4D89-8BD0-E1DAD31E74F3}">
  <sheetPr/>
  <sheetViews>
    <sheetView tabSelected="1"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142875</xdr:rowOff>
    </xdr:from>
    <xdr:to>
      <xdr:col>6</xdr:col>
      <xdr:colOff>514350</xdr:colOff>
      <xdr:row>2</xdr:row>
      <xdr:rowOff>190500</xdr:rowOff>
    </xdr:to>
    <xdr:sp macro="" textlink="">
      <xdr:nvSpPr>
        <xdr:cNvPr id="2" name="평행 사변형 1">
          <a:extLst>
            <a:ext uri="{FF2B5EF4-FFF2-40B4-BE49-F238E27FC236}">
              <a16:creationId xmlns:a16="http://schemas.microsoft.com/office/drawing/2014/main" id="{B95568E7-B004-C605-C8E1-77120D6A9C0E}"/>
            </a:ext>
          </a:extLst>
        </xdr:cNvPr>
        <xdr:cNvSpPr/>
      </xdr:nvSpPr>
      <xdr:spPr>
        <a:xfrm>
          <a:off x="323850" y="142875"/>
          <a:ext cx="4019550" cy="657225"/>
        </a:xfrm>
        <a:prstGeom prst="parallelogram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멀티 충전기 판매 현황</a:t>
          </a:r>
        </a:p>
      </xdr:txBody>
    </xdr:sp>
    <xdr:clientData/>
  </xdr:twoCellAnchor>
  <xdr:twoCellAnchor editAs="oneCell">
    <xdr:from>
      <xdr:col>6</xdr:col>
      <xdr:colOff>619125</xdr:colOff>
      <xdr:row>0</xdr:row>
      <xdr:rowOff>266700</xdr:rowOff>
    </xdr:from>
    <xdr:to>
      <xdr:col>9</xdr:col>
      <xdr:colOff>400050</xdr:colOff>
      <xdr:row>2</xdr:row>
      <xdr:rowOff>219075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75C6B28-11DD-E2F6-FD79-8FB8F8B2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66700"/>
          <a:ext cx="233362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7745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B194AA7-4280-EE92-1030-2AAA583F4B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0.48232</cdr:x>
      <cdr:y>0.15118</cdr:y>
    </cdr:from>
    <cdr:to>
      <cdr:x>0.63735</cdr:x>
      <cdr:y>0.22469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CBA4559F-6A4E-7ED3-C41E-75A50C605C91}"/>
            </a:ext>
          </a:extLst>
        </cdr:cNvPr>
        <cdr:cNvSpPr/>
      </cdr:nvSpPr>
      <cdr:spPr>
        <a:xfrm xmlns:a="http://schemas.openxmlformats.org/drawingml/2006/main">
          <a:off x="4484337" y="918783"/>
          <a:ext cx="1441394" cy="446748"/>
        </a:xfrm>
        <a:prstGeom xmlns:a="http://schemas.openxmlformats.org/drawingml/2006/main" prst="wedgeRoundRectCallout">
          <a:avLst>
            <a:gd name="adj1" fmla="val 70980"/>
            <a:gd name="adj2" fmla="val -9198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</a:rPr>
            <a:t>최대</a:t>
          </a:r>
          <a:r>
            <a:rPr lang="ko-KR" altLang="en-US" kern="1200" baseline="0">
              <a:solidFill>
                <a:schemeClr val="tx1"/>
              </a:solidFill>
            </a:rPr>
            <a:t> 가격</a:t>
          </a:r>
          <a:endParaRPr lang="ko-KR" altLang="en-US" kern="12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C4E3-736B-41F1-9A6A-02935F22E1FA}">
  <dimension ref="B1:O20"/>
  <sheetViews>
    <sheetView workbookViewId="0">
      <selection activeCell="G10" activeCellId="8" sqref="C4:C5 C7:C8 C10:C12 E4:E5 E7:E8 E10:E12 G4:G5 G7:G8 G10:G12"/>
    </sheetView>
  </sheetViews>
  <sheetFormatPr defaultRowHeight="13.5" x14ac:dyDescent="0.3"/>
  <cols>
    <col min="1" max="1" width="1.625" style="1" customWidth="1"/>
    <col min="2" max="2" width="9" style="1"/>
    <col min="3" max="3" width="16" style="1" bestFit="1" customWidth="1"/>
    <col min="4" max="4" width="10.375" style="1" bestFit="1" customWidth="1"/>
    <col min="5" max="5" width="9.25" style="1" customWidth="1"/>
    <col min="6" max="6" width="7.75" style="1" bestFit="1" customWidth="1"/>
    <col min="7" max="7" width="10.375" style="1" bestFit="1" customWidth="1"/>
    <col min="8" max="8" width="14.125" style="1" bestFit="1" customWidth="1"/>
    <col min="9" max="9" width="9" style="1"/>
    <col min="10" max="10" width="11.625" style="1" bestFit="1" customWidth="1"/>
    <col min="11" max="11" width="9" style="1"/>
    <col min="12" max="12" width="3.5" style="1" customWidth="1"/>
    <col min="13" max="16384" width="9" style="1"/>
  </cols>
  <sheetData>
    <row r="1" spans="2:15" ht="24" customHeight="1" x14ac:dyDescent="0.3"/>
    <row r="2" spans="2:15" ht="24" customHeight="1" x14ac:dyDescent="0.3"/>
    <row r="3" spans="2:15" ht="24" customHeight="1" thickBot="1" x14ac:dyDescent="0.35"/>
    <row r="4" spans="2:15" ht="27.75" thickBot="1" x14ac:dyDescent="0.35">
      <c r="B4" s="17" t="s">
        <v>0</v>
      </c>
      <c r="C4" s="18" t="s">
        <v>1</v>
      </c>
      <c r="D4" s="18" t="s">
        <v>2</v>
      </c>
      <c r="E4" s="18" t="s">
        <v>3</v>
      </c>
      <c r="F4" s="19" t="s">
        <v>4</v>
      </c>
      <c r="G4" s="19" t="s">
        <v>5</v>
      </c>
      <c r="H4" s="18" t="s">
        <v>6</v>
      </c>
      <c r="I4" s="18" t="s">
        <v>7</v>
      </c>
      <c r="J4" s="20" t="s">
        <v>8</v>
      </c>
    </row>
    <row r="5" spans="2:15" ht="16.5" customHeight="1" x14ac:dyDescent="0.3">
      <c r="B5" s="26" t="s">
        <v>9</v>
      </c>
      <c r="C5" s="27" t="s">
        <v>18</v>
      </c>
      <c r="D5" s="27" t="s">
        <v>26</v>
      </c>
      <c r="E5" s="28">
        <v>1128</v>
      </c>
      <c r="F5" s="29">
        <v>4.7</v>
      </c>
      <c r="G5" s="36">
        <v>18300</v>
      </c>
      <c r="H5" s="30">
        <v>43191</v>
      </c>
      <c r="I5" s="39" t="str">
        <f>_xlfn.RANK.EQ(G5, $G$5:$G$12, 1)&amp;"위"</f>
        <v>4위</v>
      </c>
      <c r="J5" s="31" t="str">
        <f>IF(RIGHT(B5, 1)="C", "C타입", IF(RIGHT(B5,1)="P","P타입", ""))</f>
        <v/>
      </c>
    </row>
    <row r="6" spans="2:15" ht="16.5" customHeight="1" x14ac:dyDescent="0.3">
      <c r="B6" s="9" t="s">
        <v>10</v>
      </c>
      <c r="C6" s="3" t="s">
        <v>19</v>
      </c>
      <c r="D6" s="3" t="s">
        <v>27</v>
      </c>
      <c r="E6" s="6">
        <v>279</v>
      </c>
      <c r="F6" s="7">
        <v>4.9000000000000004</v>
      </c>
      <c r="G6" s="37">
        <v>13900</v>
      </c>
      <c r="H6" s="8">
        <v>43647</v>
      </c>
      <c r="I6" s="3" t="str">
        <f t="shared" ref="I6:I12" si="0">_xlfn.RANK.EQ(G6, $G$5:$G$12, 1)&amp;"위"</f>
        <v>2위</v>
      </c>
      <c r="J6" s="10" t="str">
        <f t="shared" ref="J6:J12" si="1">IF(RIGHT(B6, 1)="C", "C타입", IF(RIGHT(B6,1)="P","P타입", ""))</f>
        <v>P타입</v>
      </c>
    </row>
    <row r="7" spans="2:15" ht="16.5" customHeight="1" x14ac:dyDescent="0.3">
      <c r="B7" s="9" t="s">
        <v>11</v>
      </c>
      <c r="C7" s="3" t="s">
        <v>20</v>
      </c>
      <c r="D7" s="3" t="s">
        <v>26</v>
      </c>
      <c r="E7" s="6">
        <v>1910</v>
      </c>
      <c r="F7" s="7">
        <v>4.5999999999999996</v>
      </c>
      <c r="G7" s="37">
        <v>19330</v>
      </c>
      <c r="H7" s="8">
        <v>43256</v>
      </c>
      <c r="I7" s="3" t="str">
        <f t="shared" si="0"/>
        <v>5위</v>
      </c>
      <c r="J7" s="10" t="str">
        <f t="shared" si="1"/>
        <v>C타입</v>
      </c>
    </row>
    <row r="8" spans="2:15" ht="16.5" customHeight="1" x14ac:dyDescent="0.3">
      <c r="B8" s="9" t="s">
        <v>12</v>
      </c>
      <c r="C8" s="3" t="s">
        <v>21</v>
      </c>
      <c r="D8" s="3" t="s">
        <v>28</v>
      </c>
      <c r="E8" s="6">
        <v>60</v>
      </c>
      <c r="F8" s="7">
        <v>4.8</v>
      </c>
      <c r="G8" s="37">
        <v>23600</v>
      </c>
      <c r="H8" s="8">
        <v>43891</v>
      </c>
      <c r="I8" s="3" t="str">
        <f t="shared" si="0"/>
        <v>7위</v>
      </c>
      <c r="J8" s="10" t="str">
        <f t="shared" si="1"/>
        <v>C타입</v>
      </c>
      <c r="O8" s="40"/>
    </row>
    <row r="9" spans="2:15" ht="16.5" customHeight="1" x14ac:dyDescent="0.3">
      <c r="B9" s="9" t="s">
        <v>13</v>
      </c>
      <c r="C9" s="3" t="s">
        <v>22</v>
      </c>
      <c r="D9" s="3" t="s">
        <v>27</v>
      </c>
      <c r="E9" s="6">
        <v>1114</v>
      </c>
      <c r="F9" s="7">
        <v>4.5</v>
      </c>
      <c r="G9" s="37">
        <v>14900</v>
      </c>
      <c r="H9" s="8">
        <v>43343</v>
      </c>
      <c r="I9" s="3" t="str">
        <f t="shared" si="0"/>
        <v>3위</v>
      </c>
      <c r="J9" s="10" t="str">
        <f t="shared" si="1"/>
        <v>C타입</v>
      </c>
    </row>
    <row r="10" spans="2:15" ht="16.5" customHeight="1" x14ac:dyDescent="0.3">
      <c r="B10" s="9" t="s">
        <v>14</v>
      </c>
      <c r="C10" s="3" t="s">
        <v>23</v>
      </c>
      <c r="D10" s="3" t="s">
        <v>28</v>
      </c>
      <c r="E10" s="6">
        <v>1415</v>
      </c>
      <c r="F10" s="7">
        <v>4.3</v>
      </c>
      <c r="G10" s="37">
        <v>19800</v>
      </c>
      <c r="H10" s="8">
        <v>43321</v>
      </c>
      <c r="I10" s="3" t="str">
        <f t="shared" si="0"/>
        <v>6위</v>
      </c>
      <c r="J10" s="10" t="str">
        <f t="shared" si="1"/>
        <v>C타입</v>
      </c>
    </row>
    <row r="11" spans="2:15" ht="16.5" customHeight="1" x14ac:dyDescent="0.3">
      <c r="B11" s="9" t="s">
        <v>15</v>
      </c>
      <c r="C11" s="3" t="s">
        <v>24</v>
      </c>
      <c r="D11" s="3" t="s">
        <v>26</v>
      </c>
      <c r="E11" s="6">
        <v>1049</v>
      </c>
      <c r="F11" s="7">
        <v>3.8</v>
      </c>
      <c r="G11" s="37">
        <v>89900</v>
      </c>
      <c r="H11" s="8">
        <v>43313</v>
      </c>
      <c r="I11" s="3" t="str">
        <f t="shared" si="0"/>
        <v>8위</v>
      </c>
      <c r="J11" s="10" t="str">
        <f t="shared" si="1"/>
        <v/>
      </c>
    </row>
    <row r="12" spans="2:15" ht="16.5" customHeight="1" thickBot="1" x14ac:dyDescent="0.35">
      <c r="B12" s="32" t="s">
        <v>16</v>
      </c>
      <c r="C12" s="13" t="s">
        <v>25</v>
      </c>
      <c r="D12" s="13" t="s">
        <v>28</v>
      </c>
      <c r="E12" s="33">
        <v>59</v>
      </c>
      <c r="F12" s="34">
        <v>4.5999999999999996</v>
      </c>
      <c r="G12" s="38">
        <v>13800</v>
      </c>
      <c r="H12" s="35">
        <v>43795</v>
      </c>
      <c r="I12" s="13" t="str">
        <f t="shared" si="0"/>
        <v>1위</v>
      </c>
      <c r="J12" s="16" t="str">
        <f t="shared" si="1"/>
        <v/>
      </c>
    </row>
    <row r="13" spans="2:15" ht="16.5" customHeight="1" x14ac:dyDescent="0.3">
      <c r="B13" s="21" t="s">
        <v>29</v>
      </c>
      <c r="C13" s="22"/>
      <c r="D13" s="22"/>
      <c r="E13" s="23">
        <f>SUMIF(D5:D12, "&lt;&gt;차량용", E5:E12) / COUNTIF(D5:D12,"&lt;&gt;차량용")</f>
        <v>1096</v>
      </c>
      <c r="F13" s="24"/>
      <c r="G13" s="22" t="s">
        <v>31</v>
      </c>
      <c r="H13" s="22"/>
      <c r="I13" s="22"/>
      <c r="J13" s="25">
        <f>DAVERAGE(B4:H12, 6, D4:D5)</f>
        <v>42510</v>
      </c>
    </row>
    <row r="14" spans="2:15" ht="16.5" customHeight="1" thickBot="1" x14ac:dyDescent="0.35">
      <c r="B14" s="11" t="s">
        <v>30</v>
      </c>
      <c r="C14" s="12"/>
      <c r="D14" s="12"/>
      <c r="E14" s="13">
        <f>LARGE(평점,2)</f>
        <v>4.8</v>
      </c>
      <c r="F14" s="14"/>
      <c r="G14" s="15" t="s">
        <v>1</v>
      </c>
      <c r="H14" s="13" t="s">
        <v>17</v>
      </c>
      <c r="I14" s="15" t="s">
        <v>6</v>
      </c>
      <c r="J14" s="41">
        <f>VLOOKUP(H14, C5:H12, 6, FALSE)</f>
        <v>43191</v>
      </c>
    </row>
    <row r="19" ht="13.5" customHeight="1" x14ac:dyDescent="0.3"/>
    <row r="20" ht="30" customHeight="1" x14ac:dyDescent="0.3"/>
  </sheetData>
  <mergeCells count="4">
    <mergeCell ref="B13:D13"/>
    <mergeCell ref="B14:D14"/>
    <mergeCell ref="F13:F14"/>
    <mergeCell ref="G13:I13"/>
  </mergeCells>
  <phoneticPr fontId="2" type="noConversion"/>
  <conditionalFormatting sqref="B5:J12">
    <cfRule type="expression" dxfId="4" priority="1">
      <formula>$F5&gt;=4.8</formula>
    </cfRule>
  </conditionalFormatting>
  <dataValidations count="1">
    <dataValidation type="list" allowBlank="1" showInputMessage="1" showErrorMessage="1" sqref="H14" xr:uid="{B4C75331-EC68-430D-A884-00395250B8E3}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4CBC-1463-4D64-B41F-A1BE175B7785}">
  <dimension ref="B2:H22"/>
  <sheetViews>
    <sheetView workbookViewId="0">
      <selection activeCell="B2" sqref="B2:H10"/>
    </sheetView>
  </sheetViews>
  <sheetFormatPr defaultRowHeight="13.5" x14ac:dyDescent="0.3"/>
  <cols>
    <col min="1" max="1" width="1.625" style="1" customWidth="1"/>
    <col min="2" max="2" width="9" style="1"/>
    <col min="3" max="3" width="16" style="1" bestFit="1" customWidth="1"/>
    <col min="4" max="4" width="10.375" style="1" bestFit="1" customWidth="1"/>
    <col min="5" max="5" width="9.25" style="1" customWidth="1"/>
    <col min="6" max="6" width="7.75" style="1" bestFit="1" customWidth="1"/>
    <col min="7" max="7" width="10.375" style="1" bestFit="1" customWidth="1"/>
    <col min="8" max="8" width="14.125" style="1" bestFit="1" customWidth="1"/>
    <col min="9" max="16384" width="9" style="1"/>
  </cols>
  <sheetData>
    <row r="2" spans="2:8" ht="31.5" customHeight="1" x14ac:dyDescent="0.3"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5" t="s">
        <v>5</v>
      </c>
      <c r="H2" s="4" t="s">
        <v>6</v>
      </c>
    </row>
    <row r="3" spans="2:8" ht="18" customHeight="1" x14ac:dyDescent="0.3">
      <c r="B3" s="3" t="s">
        <v>9</v>
      </c>
      <c r="C3" s="3" t="s">
        <v>18</v>
      </c>
      <c r="D3" s="3" t="s">
        <v>26</v>
      </c>
      <c r="E3" s="6">
        <v>1128</v>
      </c>
      <c r="F3" s="7">
        <v>4.7</v>
      </c>
      <c r="G3" s="37">
        <v>17570</v>
      </c>
      <c r="H3" s="8">
        <v>43191</v>
      </c>
    </row>
    <row r="4" spans="2:8" ht="18" customHeight="1" x14ac:dyDescent="0.3">
      <c r="B4" s="3" t="s">
        <v>10</v>
      </c>
      <c r="C4" s="3" t="s">
        <v>19</v>
      </c>
      <c r="D4" s="3" t="s">
        <v>27</v>
      </c>
      <c r="E4" s="6">
        <v>279</v>
      </c>
      <c r="F4" s="7">
        <v>4.9000000000000004</v>
      </c>
      <c r="G4" s="37">
        <v>13900</v>
      </c>
      <c r="H4" s="8">
        <v>43647</v>
      </c>
    </row>
    <row r="5" spans="2:8" ht="18" customHeight="1" x14ac:dyDescent="0.3">
      <c r="B5" s="3" t="s">
        <v>11</v>
      </c>
      <c r="C5" s="3" t="s">
        <v>20</v>
      </c>
      <c r="D5" s="3" t="s">
        <v>26</v>
      </c>
      <c r="E5" s="6">
        <v>1910</v>
      </c>
      <c r="F5" s="7">
        <v>4.5999999999999996</v>
      </c>
      <c r="G5" s="37">
        <v>19330</v>
      </c>
      <c r="H5" s="8">
        <v>43256</v>
      </c>
    </row>
    <row r="6" spans="2:8" ht="18" customHeight="1" x14ac:dyDescent="0.3">
      <c r="B6" s="3" t="s">
        <v>12</v>
      </c>
      <c r="C6" s="3" t="s">
        <v>21</v>
      </c>
      <c r="D6" s="3" t="s">
        <v>28</v>
      </c>
      <c r="E6" s="6">
        <v>60</v>
      </c>
      <c r="F6" s="7">
        <v>4.8</v>
      </c>
      <c r="G6" s="37">
        <v>23600</v>
      </c>
      <c r="H6" s="8">
        <v>43891</v>
      </c>
    </row>
    <row r="7" spans="2:8" ht="18" customHeight="1" x14ac:dyDescent="0.3">
      <c r="B7" s="3" t="s">
        <v>13</v>
      </c>
      <c r="C7" s="3" t="s">
        <v>22</v>
      </c>
      <c r="D7" s="3" t="s">
        <v>27</v>
      </c>
      <c r="E7" s="6">
        <v>1114</v>
      </c>
      <c r="F7" s="7">
        <v>4.5</v>
      </c>
      <c r="G7" s="37">
        <v>14900</v>
      </c>
      <c r="H7" s="8">
        <v>43343</v>
      </c>
    </row>
    <row r="8" spans="2:8" ht="18" customHeight="1" x14ac:dyDescent="0.3">
      <c r="B8" s="3" t="s">
        <v>14</v>
      </c>
      <c r="C8" s="3" t="s">
        <v>23</v>
      </c>
      <c r="D8" s="3" t="s">
        <v>28</v>
      </c>
      <c r="E8" s="6">
        <v>1415</v>
      </c>
      <c r="F8" s="7">
        <v>4.3</v>
      </c>
      <c r="G8" s="37">
        <v>19800</v>
      </c>
      <c r="H8" s="8">
        <v>43321</v>
      </c>
    </row>
    <row r="9" spans="2:8" ht="18" customHeight="1" x14ac:dyDescent="0.3">
      <c r="B9" s="3" t="s">
        <v>15</v>
      </c>
      <c r="C9" s="3" t="s">
        <v>24</v>
      </c>
      <c r="D9" s="3" t="s">
        <v>26</v>
      </c>
      <c r="E9" s="6">
        <v>1049</v>
      </c>
      <c r="F9" s="7">
        <v>3.8</v>
      </c>
      <c r="G9" s="37">
        <v>89900</v>
      </c>
      <c r="H9" s="8">
        <v>43313</v>
      </c>
    </row>
    <row r="10" spans="2:8" ht="18" customHeight="1" x14ac:dyDescent="0.3">
      <c r="B10" s="3" t="s">
        <v>16</v>
      </c>
      <c r="C10" s="3" t="s">
        <v>25</v>
      </c>
      <c r="D10" s="3" t="s">
        <v>28</v>
      </c>
      <c r="E10" s="6">
        <v>59</v>
      </c>
      <c r="F10" s="7">
        <v>4.5999999999999996</v>
      </c>
      <c r="G10" s="37">
        <v>13800</v>
      </c>
      <c r="H10" s="8">
        <v>43795</v>
      </c>
    </row>
    <row r="11" spans="2:8" x14ac:dyDescent="0.3">
      <c r="B11" s="2" t="s">
        <v>32</v>
      </c>
      <c r="C11" s="2"/>
      <c r="D11" s="2"/>
      <c r="E11" s="2"/>
      <c r="F11" s="2"/>
      <c r="G11" s="2"/>
      <c r="H11" s="42">
        <f>AVERAGE(G3:G10)</f>
        <v>26600</v>
      </c>
    </row>
    <row r="14" spans="2:8" x14ac:dyDescent="0.3">
      <c r="B14" s="4" t="s">
        <v>3</v>
      </c>
      <c r="C14" s="4" t="s">
        <v>6</v>
      </c>
    </row>
    <row r="15" spans="2:8" x14ac:dyDescent="0.3">
      <c r="B15" s="1" t="s">
        <v>33</v>
      </c>
    </row>
    <row r="16" spans="2:8" x14ac:dyDescent="0.3">
      <c r="C16" s="1" t="s">
        <v>34</v>
      </c>
    </row>
    <row r="18" spans="2:5" ht="27" x14ac:dyDescent="0.3">
      <c r="B18" s="4" t="s">
        <v>0</v>
      </c>
      <c r="C18" s="4" t="s">
        <v>1</v>
      </c>
      <c r="D18" s="4" t="s">
        <v>3</v>
      </c>
      <c r="E18" s="5" t="s">
        <v>4</v>
      </c>
    </row>
    <row r="19" spans="2:5" x14ac:dyDescent="0.3">
      <c r="B19" s="3" t="s">
        <v>10</v>
      </c>
      <c r="C19" s="3" t="s">
        <v>19</v>
      </c>
      <c r="D19" s="6">
        <v>279</v>
      </c>
      <c r="E19" s="7">
        <v>4.9000000000000004</v>
      </c>
    </row>
    <row r="20" spans="2:5" x14ac:dyDescent="0.3">
      <c r="B20" s="3" t="s">
        <v>11</v>
      </c>
      <c r="C20" s="3" t="s">
        <v>20</v>
      </c>
      <c r="D20" s="6">
        <v>1910</v>
      </c>
      <c r="E20" s="7">
        <v>4.5999999999999996</v>
      </c>
    </row>
    <row r="21" spans="2:5" x14ac:dyDescent="0.3">
      <c r="B21" s="3" t="s">
        <v>12</v>
      </c>
      <c r="C21" s="3" t="s">
        <v>21</v>
      </c>
      <c r="D21" s="6">
        <v>60</v>
      </c>
      <c r="E21" s="7">
        <v>4.8</v>
      </c>
    </row>
    <row r="22" spans="2:5" x14ac:dyDescent="0.3">
      <c r="B22" s="3" t="s">
        <v>16</v>
      </c>
      <c r="C22" s="3" t="s">
        <v>25</v>
      </c>
      <c r="D22" s="6">
        <v>59</v>
      </c>
      <c r="E22" s="7">
        <v>4.5999999999999996</v>
      </c>
    </row>
  </sheetData>
  <mergeCells count="1">
    <mergeCell ref="B11:G11"/>
  </mergeCells>
  <phoneticPr fontId="2" type="noConversion"/>
  <conditionalFormatting sqref="B3:H10">
    <cfRule type="expression" dxfId="1" priority="1">
      <formula>$F3&gt;=4.8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80A4-1693-404C-A016-D213D20CDC1D}">
  <dimension ref="B1:H18"/>
  <sheetViews>
    <sheetView workbookViewId="0">
      <selection activeCell="D16" sqref="D16"/>
    </sheetView>
  </sheetViews>
  <sheetFormatPr defaultRowHeight="13.5" x14ac:dyDescent="0.3"/>
  <cols>
    <col min="1" max="1" width="1.625" style="1" customWidth="1"/>
    <col min="2" max="2" width="9" style="1"/>
    <col min="3" max="3" width="16" style="1" bestFit="1" customWidth="1"/>
    <col min="4" max="4" width="19.375" style="1" bestFit="1" customWidth="1"/>
    <col min="5" max="5" width="9.25" style="1" customWidth="1"/>
    <col min="6" max="6" width="7.75" style="1" bestFit="1" customWidth="1"/>
    <col min="7" max="7" width="10.375" style="1" bestFit="1" customWidth="1"/>
    <col min="8" max="8" width="14.125" style="1" bestFit="1" customWidth="1"/>
    <col min="9" max="16384" width="9" style="1"/>
  </cols>
  <sheetData>
    <row r="1" spans="2:8" ht="14.25" thickBot="1" x14ac:dyDescent="0.35"/>
    <row r="2" spans="2:8" ht="27.75" thickBot="1" x14ac:dyDescent="0.35">
      <c r="B2" s="17" t="s">
        <v>0</v>
      </c>
      <c r="C2" s="18" t="s">
        <v>1</v>
      </c>
      <c r="D2" s="18" t="s">
        <v>2</v>
      </c>
      <c r="E2" s="18" t="s">
        <v>3</v>
      </c>
      <c r="F2" s="19" t="s">
        <v>4</v>
      </c>
      <c r="G2" s="19" t="s">
        <v>5</v>
      </c>
      <c r="H2" s="18" t="s">
        <v>6</v>
      </c>
    </row>
    <row r="3" spans="2:8" x14ac:dyDescent="0.3">
      <c r="B3" s="26" t="s">
        <v>9</v>
      </c>
      <c r="C3" s="27" t="s">
        <v>18</v>
      </c>
      <c r="D3" s="27" t="s">
        <v>26</v>
      </c>
      <c r="E3" s="28">
        <v>1128</v>
      </c>
      <c r="F3" s="29">
        <v>4.7</v>
      </c>
      <c r="G3" s="36">
        <v>18300</v>
      </c>
      <c r="H3" s="30">
        <v>43191</v>
      </c>
    </row>
    <row r="4" spans="2:8" x14ac:dyDescent="0.3">
      <c r="B4" s="9" t="s">
        <v>11</v>
      </c>
      <c r="C4" s="3" t="s">
        <v>20</v>
      </c>
      <c r="D4" s="3" t="s">
        <v>26</v>
      </c>
      <c r="E4" s="6">
        <v>1910</v>
      </c>
      <c r="F4" s="7">
        <v>4.5999999999999996</v>
      </c>
      <c r="G4" s="37">
        <v>19330</v>
      </c>
      <c r="H4" s="8">
        <v>43256</v>
      </c>
    </row>
    <row r="5" spans="2:8" x14ac:dyDescent="0.3">
      <c r="B5" s="9" t="s">
        <v>15</v>
      </c>
      <c r="C5" s="3" t="s">
        <v>24</v>
      </c>
      <c r="D5" s="3" t="s">
        <v>26</v>
      </c>
      <c r="E5" s="6">
        <v>1049</v>
      </c>
      <c r="F5" s="7">
        <v>3.8</v>
      </c>
      <c r="G5" s="37">
        <v>89900</v>
      </c>
      <c r="H5" s="8">
        <v>43313</v>
      </c>
    </row>
    <row r="6" spans="2:8" x14ac:dyDescent="0.3">
      <c r="B6" s="9"/>
      <c r="C6" s="3"/>
      <c r="D6" s="50" t="s">
        <v>40</v>
      </c>
      <c r="E6" s="6"/>
      <c r="F6" s="7">
        <f>SUBTOTAL(4,F3:F5)</f>
        <v>4.7</v>
      </c>
      <c r="G6" s="37"/>
      <c r="H6" s="8"/>
    </row>
    <row r="7" spans="2:8" x14ac:dyDescent="0.3">
      <c r="B7" s="9"/>
      <c r="C7" s="3">
        <f>SUBTOTAL(3,C3:C5)</f>
        <v>3</v>
      </c>
      <c r="D7" s="50" t="s">
        <v>35</v>
      </c>
      <c r="E7" s="6"/>
      <c r="F7" s="7"/>
      <c r="G7" s="37"/>
      <c r="H7" s="8"/>
    </row>
    <row r="8" spans="2:8" x14ac:dyDescent="0.3">
      <c r="B8" s="9" t="s">
        <v>10</v>
      </c>
      <c r="C8" s="3" t="s">
        <v>19</v>
      </c>
      <c r="D8" s="3" t="s">
        <v>27</v>
      </c>
      <c r="E8" s="6">
        <v>279</v>
      </c>
      <c r="F8" s="7">
        <v>4.9000000000000004</v>
      </c>
      <c r="G8" s="37">
        <v>13900</v>
      </c>
      <c r="H8" s="8">
        <v>43647</v>
      </c>
    </row>
    <row r="9" spans="2:8" x14ac:dyDescent="0.3">
      <c r="B9" s="9" t="s">
        <v>13</v>
      </c>
      <c r="C9" s="3" t="s">
        <v>22</v>
      </c>
      <c r="D9" s="3" t="s">
        <v>27</v>
      </c>
      <c r="E9" s="6">
        <v>1114</v>
      </c>
      <c r="F9" s="7">
        <v>4.5</v>
      </c>
      <c r="G9" s="37">
        <v>14900</v>
      </c>
      <c r="H9" s="8">
        <v>43343</v>
      </c>
    </row>
    <row r="10" spans="2:8" x14ac:dyDescent="0.3">
      <c r="B10" s="9"/>
      <c r="C10" s="3"/>
      <c r="D10" s="43" t="s">
        <v>41</v>
      </c>
      <c r="E10" s="6"/>
      <c r="F10" s="7">
        <f>SUBTOTAL(4,F8:F9)</f>
        <v>4.9000000000000004</v>
      </c>
      <c r="G10" s="37"/>
      <c r="H10" s="8"/>
    </row>
    <row r="11" spans="2:8" x14ac:dyDescent="0.3">
      <c r="B11" s="9"/>
      <c r="C11" s="3">
        <f>SUBTOTAL(3,C8:C9)</f>
        <v>2</v>
      </c>
      <c r="D11" s="43" t="s">
        <v>36</v>
      </c>
      <c r="E11" s="6"/>
      <c r="F11" s="7"/>
      <c r="G11" s="37"/>
      <c r="H11" s="8"/>
    </row>
    <row r="12" spans="2:8" x14ac:dyDescent="0.3">
      <c r="B12" s="9" t="s">
        <v>12</v>
      </c>
      <c r="C12" s="3" t="s">
        <v>21</v>
      </c>
      <c r="D12" s="3" t="s">
        <v>28</v>
      </c>
      <c r="E12" s="6">
        <v>60</v>
      </c>
      <c r="F12" s="7">
        <v>4.8</v>
      </c>
      <c r="G12" s="37">
        <v>23600</v>
      </c>
      <c r="H12" s="8">
        <v>43891</v>
      </c>
    </row>
    <row r="13" spans="2:8" x14ac:dyDescent="0.3">
      <c r="B13" s="9" t="s">
        <v>14</v>
      </c>
      <c r="C13" s="3" t="s">
        <v>23</v>
      </c>
      <c r="D13" s="3" t="s">
        <v>28</v>
      </c>
      <c r="E13" s="6">
        <v>1415</v>
      </c>
      <c r="F13" s="7">
        <v>4.3</v>
      </c>
      <c r="G13" s="37">
        <v>19800</v>
      </c>
      <c r="H13" s="8">
        <v>43321</v>
      </c>
    </row>
    <row r="14" spans="2:8" ht="14.25" thickBot="1" x14ac:dyDescent="0.35">
      <c r="B14" s="32" t="s">
        <v>16</v>
      </c>
      <c r="C14" s="13" t="s">
        <v>25</v>
      </c>
      <c r="D14" s="13" t="s">
        <v>28</v>
      </c>
      <c r="E14" s="33">
        <v>59</v>
      </c>
      <c r="F14" s="34">
        <v>4.5999999999999996</v>
      </c>
      <c r="G14" s="38">
        <v>13800</v>
      </c>
      <c r="H14" s="35">
        <v>43795</v>
      </c>
    </row>
    <row r="15" spans="2:8" x14ac:dyDescent="0.3">
      <c r="B15" s="44"/>
      <c r="C15" s="44"/>
      <c r="D15" s="49" t="s">
        <v>42</v>
      </c>
      <c r="E15" s="45"/>
      <c r="F15" s="46">
        <f>SUBTOTAL(4,F12:F14)</f>
        <v>4.8</v>
      </c>
      <c r="G15" s="47"/>
      <c r="H15" s="48"/>
    </row>
    <row r="16" spans="2:8" x14ac:dyDescent="0.3">
      <c r="B16" s="44"/>
      <c r="C16" s="44">
        <f>SUBTOTAL(3,C12:C14)</f>
        <v>3</v>
      </c>
      <c r="D16" s="49" t="s">
        <v>37</v>
      </c>
      <c r="E16" s="45"/>
      <c r="F16" s="46"/>
      <c r="G16" s="47"/>
      <c r="H16" s="48"/>
    </row>
    <row r="17" spans="2:8" x14ac:dyDescent="0.3">
      <c r="B17" s="44"/>
      <c r="C17" s="44"/>
      <c r="D17" s="49" t="s">
        <v>39</v>
      </c>
      <c r="E17" s="45"/>
      <c r="F17" s="46">
        <f>SUBTOTAL(4,F3:F14)</f>
        <v>4.9000000000000004</v>
      </c>
      <c r="G17" s="47"/>
      <c r="H17" s="48"/>
    </row>
    <row r="18" spans="2:8" x14ac:dyDescent="0.3">
      <c r="B18" s="44"/>
      <c r="C18" s="44">
        <f>SUBTOTAL(3,C3:C14)</f>
        <v>8</v>
      </c>
      <c r="D18" s="49" t="s">
        <v>38</v>
      </c>
      <c r="E18" s="45"/>
      <c r="F18" s="46"/>
      <c r="G18" s="47"/>
      <c r="H18" s="48"/>
    </row>
  </sheetData>
  <sortState xmlns:xlrd2="http://schemas.microsoft.com/office/spreadsheetml/2017/richdata2" ref="B3:H14">
    <sortCondition descending="1" ref="D3:D14"/>
  </sortState>
  <phoneticPr fontId="2" type="noConversion"/>
  <conditionalFormatting sqref="B3:H18">
    <cfRule type="expression" dxfId="0" priority="1">
      <formula>$F3&gt;=4.8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평점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장동현</dc:creator>
  <cp:lastModifiedBy>장동현</cp:lastModifiedBy>
  <dcterms:created xsi:type="dcterms:W3CDTF">2025-05-02T05:54:34Z</dcterms:created>
  <dcterms:modified xsi:type="dcterms:W3CDTF">2025-05-02T06:38:04Z</dcterms:modified>
</cp:coreProperties>
</file>