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0be5e1d3f72e39f/Desktop/"/>
    </mc:Choice>
  </mc:AlternateContent>
  <xr:revisionPtr revIDLastSave="227" documentId="13_ncr:1_{3A93BA7E-2AEC-4AB5-A517-EE10575F305B}" xr6:coauthVersionLast="47" xr6:coauthVersionMax="47" xr10:uidLastSave="{1BC99D5A-60B1-449B-90F4-3F657DDA47AA}"/>
  <bookViews>
    <workbookView xWindow="-110" yWindow="-110" windowWidth="19420" windowHeight="10300" tabRatio="721" firstSheet="1" activeTab="1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분석작업-2" sheetId="4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'기본작업-1'!$A$2:$F$32</definedName>
    <definedName name="_xleta.T" hidden="1" xlm="1">#NAME?</definedName>
    <definedName name="_xleta.TEXT" hidden="1" xlm="1">#NAME?</definedName>
    <definedName name="_xlnm.Criteria" localSheetId="0">'기본작업-1'!$H$2:$H$3</definedName>
    <definedName name="_xlnm.Extract" localSheetId="0">'기본작업-1'!$H$5:$M$5</definedName>
    <definedName name="_xlnm.Print_Titles" localSheetId="0">'기본작업-1'!$A:$A</definedName>
    <definedName name="연이율">'분석작업-2'!#REF!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3" l="1" a="1"/>
  <c r="K10" i="3" s="1"/>
  <c r="K11" i="3" a="1"/>
  <c r="K11" i="3"/>
  <c r="K12" i="3" a="1"/>
  <c r="K12" i="3"/>
  <c r="K13" i="3" a="1"/>
  <c r="K13" i="3" s="1"/>
  <c r="K14" i="3" a="1"/>
  <c r="K14" i="3" s="1"/>
  <c r="K15" i="3" a="1"/>
  <c r="K15" i="3" s="1"/>
  <c r="K16" i="3" a="1"/>
  <c r="K16" i="3" s="1"/>
  <c r="K17" i="3" a="1"/>
  <c r="K17" i="3"/>
  <c r="K9" i="3" a="1"/>
  <c r="K9" i="3" s="1"/>
  <c r="H3" i="1"/>
  <c r="L3" i="3" l="1"/>
  <c r="M3" i="3"/>
  <c r="L4" i="3"/>
  <c r="M4" i="3"/>
  <c r="K4" i="3"/>
  <c r="K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3" i="3"/>
  <c r="N5" i="2"/>
  <c r="O5" i="2"/>
  <c r="N6" i="2"/>
  <c r="O6" i="2"/>
  <c r="N7" i="2"/>
  <c r="O7" i="2"/>
  <c r="N8" i="2"/>
  <c r="O8" i="2"/>
  <c r="P8" i="2" s="1"/>
  <c r="N9" i="2"/>
  <c r="O9" i="2"/>
  <c r="N10" i="2"/>
  <c r="O10" i="2"/>
  <c r="N11" i="2"/>
  <c r="O11" i="2"/>
  <c r="P11" i="2"/>
  <c r="N12" i="2"/>
  <c r="P12" i="2" s="1"/>
  <c r="O12" i="2"/>
  <c r="N13" i="2"/>
  <c r="O13" i="2"/>
  <c r="N14" i="2"/>
  <c r="O14" i="2"/>
  <c r="P14" i="2"/>
  <c r="N15" i="2"/>
  <c r="O15" i="2"/>
  <c r="N16" i="2"/>
  <c r="O16" i="2"/>
  <c r="N17" i="2"/>
  <c r="O17" i="2"/>
  <c r="N18" i="2"/>
  <c r="O18" i="2"/>
  <c r="N19" i="2"/>
  <c r="O19" i="2"/>
  <c r="N20" i="2"/>
  <c r="O20" i="2"/>
  <c r="O4" i="2"/>
  <c r="N4" i="2"/>
  <c r="P6" i="2" l="1"/>
  <c r="P16" i="2"/>
  <c r="P10" i="2"/>
  <c r="P20" i="2"/>
  <c r="P7" i="2"/>
  <c r="P18" i="2"/>
  <c r="P19" i="2"/>
  <c r="P9" i="2"/>
  <c r="P4" i="2"/>
  <c r="P15" i="2"/>
  <c r="P13" i="2"/>
  <c r="P17" i="2"/>
  <c r="P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607FBF-38C4-4930-B833-5779527CD593}" name="MS Access Database_Query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항목, 수출.`2024/10`, 수출.`2024/11`, 수출.`2024/12`, 수출.`2025/01`, 수출.`2025/02`, 수출.`2025/03`_x000d__x000a_FROM 수출 수출"/>
  </connection>
  <connection id="2" xr16:uid="{70947921-BF06-421C-857A-7F41FB420EAD}" name="MS Access Database_Query1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구분, 수출.날짜, 수출.금액_x000d__x000a_FROM 수출 수출"/>
  </connection>
  <connection id="3" xr16:uid="{9CA8B3F1-4D13-4F8B-8C74-98A64E8A0178}" name="MS Access Database_Query2" type="1" refreshedVersion="7" background="1">
    <dbPr connection="DSN=MS Access Database;DBQ=C:\길벗컴활1급\03 최신기출문제\04 25년상시04\국가별수출입현황.accdb;DefaultDir=C:\길벗컴활1급\03 최신기출문제\04 25년상시04;DriverId=25;FIL=MS Access;MaxBufferSize=2048;PageTimeout=5;" command="SELECT 수출입현황.구분, 수출입현황.날짜, 수출입현황.금액_x000d__x000a_FROM 수출입현황 수출입현황"/>
  </connection>
  <connection id="4" xr16:uid="{74B3B499-2E4C-428A-A53C-B587C288CA12}" keepAlive="1" name="쿼리 - 수출입현황" description="통합 문서의 '수출입현황' 쿼리에 대한 연결입니다." type="5" refreshedVersion="8" background="1">
    <dbPr connection="Provider=Microsoft.Mashup.OleDb.1;Data Source=$Workbook$;Location=수출입현황;Extended Properties=&quot;&quot;" command="SELECT * FROM [수출입현황]"/>
  </connection>
</connections>
</file>

<file path=xl/sharedStrings.xml><?xml version="1.0" encoding="utf-8"?>
<sst xmlns="http://schemas.openxmlformats.org/spreadsheetml/2006/main" count="486" uniqueCount="205">
  <si>
    <t>[표1]</t>
    <phoneticPr fontId="1" type="noConversion"/>
  </si>
  <si>
    <t>납부코드</t>
    <phoneticPr fontId="1" type="noConversion"/>
  </si>
  <si>
    <t>세목</t>
    <phoneticPr fontId="1" type="noConversion"/>
  </si>
  <si>
    <t>구분</t>
    <phoneticPr fontId="1" type="noConversion"/>
  </si>
  <si>
    <t>납부일자</t>
    <phoneticPr fontId="1" type="noConversion"/>
  </si>
  <si>
    <t>납부금액</t>
    <phoneticPr fontId="1" type="noConversion"/>
  </si>
  <si>
    <t>납부기관</t>
    <phoneticPr fontId="1" type="noConversion"/>
  </si>
  <si>
    <t>지방세</t>
    <phoneticPr fontId="1" type="noConversion"/>
  </si>
  <si>
    <t>세외수입</t>
    <phoneticPr fontId="1" type="noConversion"/>
  </si>
  <si>
    <t>취득세 주택</t>
    <phoneticPr fontId="1" type="noConversion"/>
  </si>
  <si>
    <t>자동차세</t>
    <phoneticPr fontId="1" type="noConversion"/>
  </si>
  <si>
    <t>재산세 주택</t>
    <phoneticPr fontId="1" type="noConversion"/>
  </si>
  <si>
    <t>납부방법</t>
    <phoneticPr fontId="1" type="noConversion"/>
  </si>
  <si>
    <t>CARD</t>
    <phoneticPr fontId="1" type="noConversion"/>
  </si>
  <si>
    <t>BANK</t>
    <phoneticPr fontId="1" type="noConversion"/>
  </si>
  <si>
    <t>K-PAY</t>
    <phoneticPr fontId="1" type="noConversion"/>
  </si>
  <si>
    <t>[표2]</t>
    <phoneticPr fontId="1" type="noConversion"/>
  </si>
  <si>
    <t>[표3]</t>
    <phoneticPr fontId="1" type="noConversion"/>
  </si>
  <si>
    <t>남</t>
    <phoneticPr fontId="1" type="noConversion"/>
  </si>
  <si>
    <t>여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</si>
  <si>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</si>
  <si>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</si>
  <si>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</si>
  <si>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대학교</t>
    <phoneticPr fontId="1" type="noConversion"/>
  </si>
  <si>
    <t>일반</t>
    <phoneticPr fontId="1" type="noConversion"/>
  </si>
  <si>
    <t>기타</t>
    <phoneticPr fontId="1" type="noConversion"/>
  </si>
  <si>
    <t>합계</t>
    <phoneticPr fontId="1" type="noConversion"/>
  </si>
  <si>
    <t>총인원</t>
    <phoneticPr fontId="1" type="noConversion"/>
  </si>
  <si>
    <t>지역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</si>
  <si>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</si>
  <si>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</si>
  <si>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</si>
  <si>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대전</t>
    <phoneticPr fontId="1" type="noConversion"/>
  </si>
  <si>
    <t>공항만</t>
    <phoneticPr fontId="1" type="noConversion"/>
  </si>
  <si>
    <t>국민외국인</t>
    <phoneticPr fontId="1" type="noConversion"/>
  </si>
  <si>
    <t>입국출국</t>
    <phoneticPr fontId="1" type="noConversion"/>
  </si>
  <si>
    <t>년</t>
    <phoneticPr fontId="1" type="noConversion"/>
  </si>
  <si>
    <t>월</t>
    <phoneticPr fontId="1" type="noConversion"/>
  </si>
  <si>
    <t>출입국자수</t>
    <phoneticPr fontId="1" type="noConversion"/>
  </si>
  <si>
    <t>수입금액</t>
    <phoneticPr fontId="1" type="noConversion"/>
  </si>
  <si>
    <t>수출금액</t>
    <phoneticPr fontId="1" type="noConversion"/>
  </si>
  <si>
    <t>무역수지</t>
    <phoneticPr fontId="1" type="noConversion"/>
  </si>
  <si>
    <t>국가</t>
    <phoneticPr fontId="1" type="noConversion"/>
  </si>
  <si>
    <t>성별</t>
    <phoneticPr fontId="1" type="noConversion"/>
  </si>
  <si>
    <t>남자</t>
    <phoneticPr fontId="1" type="noConversion"/>
  </si>
  <si>
    <t>여자</t>
    <phoneticPr fontId="1" type="noConversion"/>
  </si>
  <si>
    <t>명예퇴직</t>
    <phoneticPr fontId="1" type="noConversion"/>
  </si>
  <si>
    <t>정년퇴직</t>
    <phoneticPr fontId="1" type="noConversion"/>
  </si>
  <si>
    <t>일반퇴직</t>
    <phoneticPr fontId="1" type="noConversion"/>
  </si>
  <si>
    <t>강좌명</t>
    <phoneticPr fontId="1" type="noConversion"/>
  </si>
  <si>
    <t>수강료</t>
    <phoneticPr fontId="1" type="noConversion"/>
  </si>
  <si>
    <t>워크샵</t>
    <phoneticPr fontId="1" type="noConversion"/>
  </si>
  <si>
    <t>입금액</t>
    <phoneticPr fontId="1" type="noConversion"/>
  </si>
  <si>
    <t>[표2] 구분별 연도별 납부금액 비율</t>
    <phoneticPr fontId="1" type="noConversion"/>
  </si>
  <si>
    <t>과세대상</t>
    <phoneticPr fontId="1" type="noConversion"/>
  </si>
  <si>
    <t>[표3] 세목별 최고 납부금액의 납부일자</t>
    <phoneticPr fontId="1" type="noConversion"/>
  </si>
  <si>
    <t>주민세 개인균등분</t>
    <phoneticPr fontId="1" type="noConversion"/>
  </si>
  <si>
    <t>지방소득세</t>
    <phoneticPr fontId="1" type="noConversion"/>
  </si>
  <si>
    <t>무단투기 과태료</t>
    <phoneticPr fontId="1" type="noConversion"/>
  </si>
  <si>
    <t>주정차 과태료</t>
    <phoneticPr fontId="1" type="noConversion"/>
  </si>
  <si>
    <t>등록세</t>
    <phoneticPr fontId="1" type="noConversion"/>
  </si>
  <si>
    <t>면허세</t>
    <phoneticPr fontId="1" type="noConversion"/>
  </si>
  <si>
    <t>인천공항</t>
  </si>
  <si>
    <t>입국</t>
  </si>
  <si>
    <t>국민</t>
  </si>
  <si>
    <t>김해공항</t>
  </si>
  <si>
    <t>김포공항</t>
  </si>
  <si>
    <t>제주공항</t>
  </si>
  <si>
    <t>청주공항</t>
  </si>
  <si>
    <t>대구공항</t>
  </si>
  <si>
    <t>부산항</t>
  </si>
  <si>
    <t>인천항</t>
  </si>
  <si>
    <t>제주항</t>
  </si>
  <si>
    <t>평택항</t>
  </si>
  <si>
    <t>감천항</t>
  </si>
  <si>
    <t>군산항</t>
  </si>
  <si>
    <t>광양항</t>
  </si>
  <si>
    <t>동해항</t>
  </si>
  <si>
    <t>포항항</t>
  </si>
  <si>
    <t>창원항</t>
  </si>
  <si>
    <t>오산공항</t>
  </si>
  <si>
    <t>서산항</t>
  </si>
  <si>
    <t>기타</t>
  </si>
  <si>
    <t>출국</t>
  </si>
  <si>
    <t>외국인</t>
  </si>
  <si>
    <t>인천</t>
  </si>
  <si>
    <t>인천</t>
    <phoneticPr fontId="1" type="noConversion"/>
  </si>
  <si>
    <t>광주</t>
  </si>
  <si>
    <t>광주</t>
    <phoneticPr fontId="1" type="noConversion"/>
  </si>
  <si>
    <t>대전</t>
  </si>
  <si>
    <t>울산</t>
  </si>
  <si>
    <t>울산</t>
    <phoneticPr fontId="1" type="noConversion"/>
  </si>
  <si>
    <t>경기</t>
  </si>
  <si>
    <t>경기</t>
    <phoneticPr fontId="1" type="noConversion"/>
  </si>
  <si>
    <t>강원</t>
  </si>
  <si>
    <t>강원</t>
    <phoneticPr fontId="1" type="noConversion"/>
  </si>
  <si>
    <t>충북</t>
  </si>
  <si>
    <t>충북</t>
    <phoneticPr fontId="1" type="noConversion"/>
  </si>
  <si>
    <t>충남</t>
  </si>
  <si>
    <t>충남</t>
    <phoneticPr fontId="1" type="noConversion"/>
  </si>
  <si>
    <t>전북</t>
  </si>
  <si>
    <t>전북</t>
    <phoneticPr fontId="1" type="noConversion"/>
  </si>
  <si>
    <t>전남</t>
  </si>
  <si>
    <t>전남</t>
    <phoneticPr fontId="1" type="noConversion"/>
  </si>
  <si>
    <t>경북</t>
  </si>
  <si>
    <t>경북</t>
    <phoneticPr fontId="1" type="noConversion"/>
  </si>
  <si>
    <t>경남</t>
  </si>
  <si>
    <t>경남</t>
    <phoneticPr fontId="1" type="noConversion"/>
  </si>
  <si>
    <t>제주</t>
  </si>
  <si>
    <t>제주</t>
    <phoneticPr fontId="1" type="noConversion"/>
  </si>
  <si>
    <t>서울</t>
  </si>
  <si>
    <t>부산</t>
  </si>
  <si>
    <t>대구</t>
  </si>
  <si>
    <t>세종</t>
  </si>
  <si>
    <t>라인댄스</t>
    <phoneticPr fontId="1" type="noConversion"/>
  </si>
  <si>
    <t>요가</t>
    <phoneticPr fontId="1" type="noConversion"/>
  </si>
  <si>
    <t>탁구</t>
    <phoneticPr fontId="1" type="noConversion"/>
  </si>
  <si>
    <t>생활영어</t>
    <phoneticPr fontId="1" type="noConversion"/>
  </si>
  <si>
    <t>헬스</t>
    <phoneticPr fontId="1" type="noConversion"/>
  </si>
  <si>
    <t>에어로빅</t>
    <phoneticPr fontId="1" type="noConversion"/>
  </si>
  <si>
    <t>세종</t>
    <phoneticPr fontId="1" type="noConversion"/>
  </si>
  <si>
    <t>연령</t>
    <phoneticPr fontId="1" type="noConversion"/>
  </si>
  <si>
    <t>13∼19세</t>
  </si>
  <si>
    <t>20∼29세</t>
  </si>
  <si>
    <t>30∼39세</t>
  </si>
  <si>
    <t>40∼49세</t>
  </si>
  <si>
    <t>50∼59세</t>
  </si>
  <si>
    <t>60∼69세</t>
  </si>
  <si>
    <t>70∼79세</t>
  </si>
  <si>
    <t>80세 이상</t>
  </si>
  <si>
    <t>직업 관련 서적</t>
    <phoneticPr fontId="1" type="noConversion"/>
  </si>
  <si>
    <t>오디오북</t>
    <phoneticPr fontId="1" type="noConversion"/>
  </si>
  <si>
    <t>전자책</t>
    <phoneticPr fontId="1" type="noConversion"/>
  </si>
  <si>
    <t>종이책</t>
    <phoneticPr fontId="1" type="noConversion"/>
  </si>
  <si>
    <t>교양 서적</t>
    <phoneticPr fontId="1" type="noConversion"/>
  </si>
  <si>
    <t>[표]</t>
    <phoneticPr fontId="1" type="noConversion"/>
  </si>
  <si>
    <t>중국</t>
    <phoneticPr fontId="1" type="noConversion"/>
  </si>
  <si>
    <t>미국</t>
    <phoneticPr fontId="1" type="noConversion"/>
  </si>
  <si>
    <t>일본</t>
    <phoneticPr fontId="1" type="noConversion"/>
  </si>
  <si>
    <t>홍콩</t>
    <phoneticPr fontId="1" type="noConversion"/>
  </si>
  <si>
    <t>베트남</t>
    <phoneticPr fontId="1" type="noConversion"/>
  </si>
  <si>
    <t>대만</t>
    <phoneticPr fontId="1" type="noConversion"/>
  </si>
  <si>
    <t>싱가포르</t>
    <phoneticPr fontId="1" type="noConversion"/>
  </si>
  <si>
    <t>인도</t>
    <phoneticPr fontId="1" type="noConversion"/>
  </si>
  <si>
    <t>독일</t>
    <phoneticPr fontId="1" type="noConversion"/>
  </si>
  <si>
    <t>[표4]</t>
    <phoneticPr fontId="1" type="noConversion"/>
  </si>
  <si>
    <t>강좌 현황</t>
    <phoneticPr fontId="1" type="noConversion"/>
  </si>
  <si>
    <t>○</t>
    <phoneticPr fontId="1" type="noConversion"/>
  </si>
  <si>
    <t>미입력</t>
    <phoneticPr fontId="1" type="noConversion"/>
  </si>
  <si>
    <t>2025.05.12</t>
    <phoneticPr fontId="1" type="noConversion"/>
  </si>
  <si>
    <t>2025.06.18</t>
    <phoneticPr fontId="1" type="noConversion"/>
  </si>
  <si>
    <t>2025.01.29</t>
    <phoneticPr fontId="1" type="noConversion"/>
  </si>
  <si>
    <t>2025.12.24</t>
    <phoneticPr fontId="1" type="noConversion"/>
  </si>
  <si>
    <t>2025.02.24</t>
    <phoneticPr fontId="1" type="noConversion"/>
  </si>
  <si>
    <t>2025.07.22</t>
    <phoneticPr fontId="1" type="noConversion"/>
  </si>
  <si>
    <t>2025.04.15</t>
    <phoneticPr fontId="1" type="noConversion"/>
  </si>
  <si>
    <t>2023.08.14</t>
    <phoneticPr fontId="1" type="noConversion"/>
  </si>
  <si>
    <t>2024.05.25</t>
    <phoneticPr fontId="1" type="noConversion"/>
  </si>
  <si>
    <t>2024.01.15</t>
    <phoneticPr fontId="1" type="noConversion"/>
  </si>
  <si>
    <t>2024.12.22</t>
    <phoneticPr fontId="1" type="noConversion"/>
  </si>
  <si>
    <t>2024.04.11</t>
    <phoneticPr fontId="1" type="noConversion"/>
  </si>
  <si>
    <t>2023.05.12</t>
    <phoneticPr fontId="1" type="noConversion"/>
  </si>
  <si>
    <t>2023.01.23</t>
    <phoneticPr fontId="1" type="noConversion"/>
  </si>
  <si>
    <t>2023.12.11</t>
    <phoneticPr fontId="1" type="noConversion"/>
  </si>
  <si>
    <t>2023.04.04</t>
    <phoneticPr fontId="1" type="noConversion"/>
  </si>
  <si>
    <t>2024.02.02</t>
    <phoneticPr fontId="1" type="noConversion"/>
  </si>
  <si>
    <t>2024.11.10</t>
    <phoneticPr fontId="1" type="noConversion"/>
  </si>
  <si>
    <t>2023.08.09</t>
    <phoneticPr fontId="1" type="noConversion"/>
  </si>
  <si>
    <t>2023.07.22</t>
    <phoneticPr fontId="1" type="noConversion"/>
  </si>
  <si>
    <t>2024.05.05</t>
    <phoneticPr fontId="1" type="noConversion"/>
  </si>
  <si>
    <t>2023.08.11</t>
    <phoneticPr fontId="1" type="noConversion"/>
  </si>
  <si>
    <t>[표1] 서적 비율</t>
    <phoneticPr fontId="1" type="noConversion"/>
  </si>
  <si>
    <t>[표1] 퇴직연금수급자 현황</t>
    <phoneticPr fontId="1" type="noConversion"/>
  </si>
  <si>
    <t>2025.06.05</t>
    <phoneticPr fontId="1" type="noConversion"/>
  </si>
  <si>
    <t/>
  </si>
  <si>
    <t>2024.10</t>
  </si>
  <si>
    <t>2024.11</t>
  </si>
  <si>
    <t>2024.12</t>
  </si>
  <si>
    <t>2025.01</t>
  </si>
  <si>
    <t>2025.02</t>
  </si>
  <si>
    <t>2025.03</t>
  </si>
  <si>
    <t>총합계</t>
  </si>
  <si>
    <t>무역수지</t>
  </si>
  <si>
    <t>수입금액</t>
  </si>
  <si>
    <t>수출금액</t>
  </si>
  <si>
    <t>평균 : 금액</t>
  </si>
  <si>
    <t>날짜</t>
  </si>
  <si>
    <t>구분</t>
  </si>
  <si>
    <t>2024.10 요약</t>
  </si>
  <si>
    <t>2024.11 요약</t>
  </si>
  <si>
    <t>2024.12 요약</t>
  </si>
  <si>
    <t>2025.01 요약</t>
  </si>
  <si>
    <t>2025.02 요약</t>
  </si>
  <si>
    <t>2025.03 요약</t>
  </si>
  <si>
    <t>날짜2</t>
  </si>
  <si>
    <t>2024년 하반기</t>
  </si>
  <si>
    <t>2025년 상반기</t>
  </si>
  <si>
    <t>2024년 하반기 합계</t>
  </si>
  <si>
    <t>2024년 하반기 평균</t>
  </si>
  <si>
    <t>2025년 상반기 합계</t>
  </si>
  <si>
    <t>2025년 상반기 평균</t>
  </si>
  <si>
    <t>수입금액</t>
    <phoneticPr fontId="1" type="noConversion"/>
  </si>
  <si>
    <t>수출금액</t>
    <phoneticPr fontId="1" type="noConversion"/>
  </si>
  <si>
    <t>무역수지</t>
    <phoneticPr fontId="1" type="noConversion"/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</si>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</sst>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%"/>
    <numFmt numFmtId="177" formatCode="#,##0_ "/>
    <numFmt numFmtId="178" formatCode="yyyy\.mm\.dd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4" fillId="0" borderId="0" xfId="0" applyFont="1">
      <alignment vertical="center"/>
    </xf>
    <xf numFmtId="9" fontId="0" fillId="0" borderId="0" xfId="0" applyNumberFormat="1">
      <alignment vertical="center"/>
    </xf>
    <xf numFmtId="176" fontId="0" fillId="0" borderId="0" xfId="0" applyNumberFormat="1">
      <alignment vertical="center"/>
    </xf>
    <xf numFmtId="41" fontId="0" fillId="0" borderId="1" xfId="1" applyFont="1" applyBorder="1" applyAlignment="1">
      <alignment horizontal="right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/>
    </xf>
    <xf numFmtId="177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7" fontId="0" fillId="0" borderId="0" xfId="1" applyNumberFormat="1" applyFont="1" applyBorder="1">
      <alignment vertical="center"/>
    </xf>
    <xf numFmtId="0" fontId="0" fillId="0" borderId="0" xfId="0" quotePrefix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[표1] 퇴직연금수급자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'기타작업-2'!$D$3</c:f>
              <c:strCache>
                <c:ptCount val="1"/>
                <c:pt idx="0">
                  <c:v>명예퇴직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'기타작업-2'!$D$16:$D$29</c:f>
              <c:numCache>
                <c:formatCode>_(* #,##0_);_(* \(#,##0\);_(* "-"_);_(@_)</c:formatCode>
                <c:ptCount val="14"/>
                <c:pt idx="0">
                  <c:v>19500</c:v>
                </c:pt>
                <c:pt idx="1">
                  <c:v>2613</c:v>
                </c:pt>
                <c:pt idx="2">
                  <c:v>2431</c:v>
                </c:pt>
                <c:pt idx="3">
                  <c:v>888</c:v>
                </c:pt>
                <c:pt idx="4">
                  <c:v>1508</c:v>
                </c:pt>
                <c:pt idx="5">
                  <c:v>17124</c:v>
                </c:pt>
                <c:pt idx="6">
                  <c:v>3878</c:v>
                </c:pt>
                <c:pt idx="7">
                  <c:v>2547</c:v>
                </c:pt>
                <c:pt idx="8">
                  <c:v>2503</c:v>
                </c:pt>
                <c:pt idx="9">
                  <c:v>3365</c:v>
                </c:pt>
                <c:pt idx="10">
                  <c:v>4961</c:v>
                </c:pt>
                <c:pt idx="11">
                  <c:v>2918</c:v>
                </c:pt>
                <c:pt idx="12">
                  <c:v>2109</c:v>
                </c:pt>
                <c:pt idx="13">
                  <c:v>1348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A-49A9-9780-A44502BC84E6}"/>
            </c:ext>
          </c:extLst>
        </c:ser>
        <c:ser>
          <c:idx val="1"/>
          <c:order val="1"/>
          <c:tx>
            <c:strRef>
              <c:f>'기타작업-2'!$E$3</c:f>
              <c:strCache>
                <c:ptCount val="1"/>
                <c:pt idx="0">
                  <c:v>정년퇴직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'기타작업-2'!$E$16:$E$29</c:f>
              <c:numCache>
                <c:formatCode>_(* #,##0_);_(* \(#,##0\);_(* "-"_);_(@_)</c:formatCode>
                <c:ptCount val="14"/>
                <c:pt idx="0">
                  <c:v>11515</c:v>
                </c:pt>
                <c:pt idx="1">
                  <c:v>2342</c:v>
                </c:pt>
                <c:pt idx="2">
                  <c:v>1670</c:v>
                </c:pt>
                <c:pt idx="3">
                  <c:v>442</c:v>
                </c:pt>
                <c:pt idx="4">
                  <c:v>538</c:v>
                </c:pt>
                <c:pt idx="5">
                  <c:v>8086</c:v>
                </c:pt>
                <c:pt idx="6">
                  <c:v>1486</c:v>
                </c:pt>
                <c:pt idx="7">
                  <c:v>1541</c:v>
                </c:pt>
                <c:pt idx="8">
                  <c:v>1688</c:v>
                </c:pt>
                <c:pt idx="9">
                  <c:v>2271</c:v>
                </c:pt>
                <c:pt idx="10">
                  <c:v>2965</c:v>
                </c:pt>
                <c:pt idx="11">
                  <c:v>2496</c:v>
                </c:pt>
                <c:pt idx="12">
                  <c:v>1649</c:v>
                </c:pt>
                <c:pt idx="13">
                  <c:v>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9A-49A9-9780-A44502BC84E6}"/>
            </c:ext>
          </c:extLst>
        </c:ser>
        <c:ser>
          <c:idx val="2"/>
          <c:order val="2"/>
          <c:tx>
            <c:strRef>
              <c:f>'기타작업-2'!$F$3</c:f>
              <c:strCache>
                <c:ptCount val="1"/>
                <c:pt idx="0">
                  <c:v>일반퇴직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'기타작업-2'!$F$16:$F$29</c:f>
              <c:numCache>
                <c:formatCode>_(* #,##0_);_(* \(#,##0\);_(* "-"_);_(@_)</c:formatCode>
                <c:ptCount val="14"/>
                <c:pt idx="0">
                  <c:v>6327</c:v>
                </c:pt>
                <c:pt idx="1">
                  <c:v>260</c:v>
                </c:pt>
                <c:pt idx="2">
                  <c:v>395</c:v>
                </c:pt>
                <c:pt idx="3">
                  <c:v>134</c:v>
                </c:pt>
                <c:pt idx="4">
                  <c:v>70</c:v>
                </c:pt>
                <c:pt idx="5">
                  <c:v>2171</c:v>
                </c:pt>
                <c:pt idx="6">
                  <c:v>345</c:v>
                </c:pt>
                <c:pt idx="7">
                  <c:v>210</c:v>
                </c:pt>
                <c:pt idx="8">
                  <c:v>207</c:v>
                </c:pt>
                <c:pt idx="9">
                  <c:v>193</c:v>
                </c:pt>
                <c:pt idx="10">
                  <c:v>283</c:v>
                </c:pt>
                <c:pt idx="11">
                  <c:v>229</c:v>
                </c:pt>
                <c:pt idx="12">
                  <c:v>162</c:v>
                </c:pt>
                <c:pt idx="13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9A-49A9-9780-A44502BC8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49615"/>
        <c:axId val="53145039"/>
      </c:radarChart>
      <c:catAx>
        <c:axId val="53149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5039"/>
        <c:crosses val="autoZero"/>
        <c:auto val="1"/>
        <c:lblAlgn val="ctr"/>
        <c:lblOffset val="100"/>
        <c:noMultiLvlLbl val="0"/>
      </c:catAx>
      <c:valAx>
        <c:axId val="53145039"/>
        <c:scaling>
          <c:orientation val="minMax"/>
          <c:max val="21000"/>
          <c:min val="0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9615"/>
        <c:crosses val="autoZero"/>
        <c:crossBetween val="between"/>
        <c:majorUnit val="7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9</xdr:col>
      <xdr:colOff>0</xdr:colOff>
      <xdr:row>5</xdr:row>
      <xdr:rowOff>0</xdr:rowOff>
    </xdr:to>
    <xdr:sp macro="[0]!서식적용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D9760E98-1E43-B4BE-2994-3C062DD772EE}"/>
            </a:ext>
          </a:extLst>
        </xdr:cNvPr>
        <xdr:cNvSpPr/>
      </xdr:nvSpPr>
      <xdr:spPr>
        <a:xfrm>
          <a:off x="5130800" y="647700"/>
          <a:ext cx="838200" cy="4318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6</xdr:row>
      <xdr:rowOff>0</xdr:rowOff>
    </xdr:from>
    <xdr:to>
      <xdr:col>9</xdr:col>
      <xdr:colOff>0</xdr:colOff>
      <xdr:row>8</xdr:row>
      <xdr:rowOff>0</xdr:rowOff>
    </xdr:to>
    <xdr:sp macro="[0]!서식해제" textlink="">
      <xdr:nvSpPr>
        <xdr:cNvPr id="3" name="사각형: 둥근 모서리 2">
          <a:extLst>
            <a:ext uri="{FF2B5EF4-FFF2-40B4-BE49-F238E27FC236}">
              <a16:creationId xmlns:a16="http://schemas.microsoft.com/office/drawing/2014/main" id="{CBEC9D0C-A3A4-A36F-93AE-8EBFE072C6EA}"/>
            </a:ext>
          </a:extLst>
        </xdr:cNvPr>
        <xdr:cNvSpPr/>
      </xdr:nvSpPr>
      <xdr:spPr>
        <a:xfrm>
          <a:off x="5130800" y="1295400"/>
          <a:ext cx="838200" cy="4318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6350</xdr:rowOff>
    </xdr:from>
    <xdr:to>
      <xdr:col>12</xdr:col>
      <xdr:colOff>685799</xdr:colOff>
      <xdr:row>21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1</xdr:row>
          <xdr:rowOff>76200</xdr:rowOff>
        </xdr:from>
        <xdr:to>
          <xdr:col>6</xdr:col>
          <xdr:colOff>31750</xdr:colOff>
          <xdr:row>2</xdr:row>
          <xdr:rowOff>209550</xdr:rowOff>
        </xdr:to>
        <xdr:sp macro="" textlink="">
          <xdr:nvSpPr>
            <xdr:cNvPr id="9218" name="cmd강좌관리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82103" refreshedDate="46249.45059479167" backgroundQuery="1" createdVersion="8" refreshedVersion="8" minRefreshableVersion="3" recordCount="180" xr:uid="{3E36B337-A6AA-454A-AFDE-22BF7CF9DFB0}">
  <cacheSource type="external" connectionId="4"/>
  <cacheFields count="4">
    <cacheField name="구분" numFmtId="0">
      <sharedItems count="3">
        <s v="수출금액"/>
        <s v="수입금액"/>
        <s v="무역수지"/>
      </sharedItems>
    </cacheField>
    <cacheField name="날짜" numFmtId="0">
      <sharedItems count="6">
        <s v="2024.10"/>
        <s v="2024.11"/>
        <s v="2024.12"/>
        <s v="2025.01"/>
        <s v="2025.02"/>
        <s v="2025.03"/>
      </sharedItems>
      <fieldGroup par="3"/>
    </cacheField>
    <cacheField name="금액" numFmtId="0">
      <sharedItems containsSemiMixedTypes="0" containsString="0" containsNumber="1" containsInteger="1" minValue="-2408985" maxValue="12513916"/>
    </cacheField>
    <cacheField name="날짜2" numFmtId="0" databaseField="0">
      <fieldGroup base="1">
        <discretePr count="6">
          <x v="0"/>
          <x v="0"/>
          <x v="0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0">
  <r>
    <x v="0"/>
    <x v="0"/>
    <n v="12172811"/>
  </r>
  <r>
    <x v="0"/>
    <x v="1"/>
    <n v="11290362"/>
  </r>
  <r>
    <x v="0"/>
    <x v="2"/>
    <n v="11772793"/>
  </r>
  <r>
    <x v="0"/>
    <x v="3"/>
    <n v="9208917"/>
  </r>
  <r>
    <x v="0"/>
    <x v="4"/>
    <n v="9513879"/>
  </r>
  <r>
    <x v="0"/>
    <x v="5"/>
    <n v="10080803"/>
  </r>
  <r>
    <x v="1"/>
    <x v="0"/>
    <n v="12513916"/>
  </r>
  <r>
    <x v="1"/>
    <x v="1"/>
    <n v="11445747"/>
  </r>
  <r>
    <x v="1"/>
    <x v="2"/>
    <n v="12382340"/>
  </r>
  <r>
    <x v="1"/>
    <x v="3"/>
    <n v="11201708"/>
  </r>
  <r>
    <x v="1"/>
    <x v="4"/>
    <n v="9478615"/>
  </r>
  <r>
    <x v="1"/>
    <x v="5"/>
    <n v="11374490"/>
  </r>
  <r>
    <x v="2"/>
    <x v="0"/>
    <n v="-341105"/>
  </r>
  <r>
    <x v="2"/>
    <x v="1"/>
    <n v="-155385"/>
  </r>
  <r>
    <x v="2"/>
    <x v="2"/>
    <n v="-609547"/>
  </r>
  <r>
    <x v="2"/>
    <x v="3"/>
    <n v="-1992791"/>
  </r>
  <r>
    <x v="2"/>
    <x v="4"/>
    <n v="35264"/>
  </r>
  <r>
    <x v="2"/>
    <x v="5"/>
    <n v="-1293686"/>
  </r>
  <r>
    <x v="0"/>
    <x v="0"/>
    <n v="10394328"/>
  </r>
  <r>
    <x v="0"/>
    <x v="1"/>
    <n v="10370481"/>
  </r>
  <r>
    <x v="0"/>
    <x v="2"/>
    <n v="11893820"/>
  </r>
  <r>
    <x v="0"/>
    <x v="3"/>
    <n v="9289994"/>
  </r>
  <r>
    <x v="0"/>
    <x v="4"/>
    <n v="9909412"/>
  </r>
  <r>
    <x v="0"/>
    <x v="5"/>
    <n v="11132847"/>
  </r>
  <r>
    <x v="1"/>
    <x v="0"/>
    <n v="5968731"/>
  </r>
  <r>
    <x v="1"/>
    <x v="1"/>
    <n v="5438200"/>
  </r>
  <r>
    <x v="1"/>
    <x v="2"/>
    <n v="5476550"/>
  </r>
  <r>
    <x v="1"/>
    <x v="3"/>
    <n v="5830592"/>
  </r>
  <r>
    <x v="1"/>
    <x v="4"/>
    <n v="5733172"/>
  </r>
  <r>
    <x v="1"/>
    <x v="5"/>
    <n v="5387450"/>
  </r>
  <r>
    <x v="2"/>
    <x v="0"/>
    <n v="4425598"/>
  </r>
  <r>
    <x v="2"/>
    <x v="1"/>
    <n v="4932281"/>
  </r>
  <r>
    <x v="2"/>
    <x v="2"/>
    <n v="6417271"/>
  </r>
  <r>
    <x v="2"/>
    <x v="3"/>
    <n v="3459402"/>
  </r>
  <r>
    <x v="2"/>
    <x v="4"/>
    <n v="4176241"/>
  </r>
  <r>
    <x v="2"/>
    <x v="5"/>
    <n v="5745397"/>
  </r>
  <r>
    <x v="0"/>
    <x v="0"/>
    <n v="2423573"/>
  </r>
  <r>
    <x v="0"/>
    <x v="1"/>
    <n v="2491515"/>
  </r>
  <r>
    <x v="0"/>
    <x v="2"/>
    <n v="2644228"/>
  </r>
  <r>
    <x v="0"/>
    <x v="3"/>
    <n v="2365193"/>
  </r>
  <r>
    <x v="0"/>
    <x v="4"/>
    <n v="2262340"/>
  </r>
  <r>
    <x v="0"/>
    <x v="5"/>
    <n v="2168504"/>
  </r>
  <r>
    <x v="1"/>
    <x v="0"/>
    <n v="4378339"/>
  </r>
  <r>
    <x v="1"/>
    <x v="1"/>
    <n v="3991867"/>
  </r>
  <r>
    <x v="1"/>
    <x v="2"/>
    <n v="4476095"/>
  </r>
  <r>
    <x v="1"/>
    <x v="3"/>
    <n v="3584691"/>
  </r>
  <r>
    <x v="1"/>
    <x v="4"/>
    <n v="4193627"/>
  </r>
  <r>
    <x v="1"/>
    <x v="5"/>
    <n v="4577489"/>
  </r>
  <r>
    <x v="2"/>
    <x v="0"/>
    <n v="-1954765"/>
  </r>
  <r>
    <x v="2"/>
    <x v="1"/>
    <n v="-1500352"/>
  </r>
  <r>
    <x v="2"/>
    <x v="2"/>
    <n v="-1831867"/>
  </r>
  <r>
    <x v="2"/>
    <x v="3"/>
    <n v="-1219497"/>
  </r>
  <r>
    <x v="2"/>
    <x v="4"/>
    <n v="-1931287"/>
  </r>
  <r>
    <x v="2"/>
    <x v="5"/>
    <n v="-2408985"/>
  </r>
  <r>
    <x v="0"/>
    <x v="0"/>
    <n v="3528893"/>
  </r>
  <r>
    <x v="0"/>
    <x v="1"/>
    <n v="3253132"/>
  </r>
  <r>
    <x v="0"/>
    <x v="2"/>
    <n v="4335694"/>
  </r>
  <r>
    <x v="0"/>
    <x v="3"/>
    <n v="2437989"/>
  </r>
  <r>
    <x v="0"/>
    <x v="4"/>
    <n v="2749831"/>
  </r>
  <r>
    <x v="0"/>
    <x v="5"/>
    <n v="3824222"/>
  </r>
  <r>
    <x v="1"/>
    <x v="0"/>
    <n v="2680327"/>
  </r>
  <r>
    <x v="1"/>
    <x v="1"/>
    <n v="2821020"/>
  </r>
  <r>
    <x v="1"/>
    <x v="2"/>
    <n v="2911032"/>
  </r>
  <r>
    <x v="1"/>
    <x v="3"/>
    <n v="2227293"/>
  </r>
  <r>
    <x v="1"/>
    <x v="4"/>
    <n v="2396094"/>
  </r>
  <r>
    <x v="1"/>
    <x v="5"/>
    <n v="2912400"/>
  </r>
  <r>
    <x v="2"/>
    <x v="0"/>
    <n v="848566"/>
  </r>
  <r>
    <x v="2"/>
    <x v="1"/>
    <n v="432112"/>
  </r>
  <r>
    <x v="2"/>
    <x v="2"/>
    <n v="1424661"/>
  </r>
  <r>
    <x v="2"/>
    <x v="3"/>
    <n v="210696"/>
  </r>
  <r>
    <x v="2"/>
    <x v="4"/>
    <n v="353738"/>
  </r>
  <r>
    <x v="2"/>
    <x v="5"/>
    <n v="911822"/>
  </r>
  <r>
    <x v="0"/>
    <x v="0"/>
    <n v="1397107"/>
  </r>
  <r>
    <x v="0"/>
    <x v="1"/>
    <n v="1565073"/>
  </r>
  <r>
    <x v="0"/>
    <x v="2"/>
    <n v="1747126"/>
  </r>
  <r>
    <x v="0"/>
    <x v="3"/>
    <n v="1160423"/>
  </r>
  <r>
    <x v="0"/>
    <x v="4"/>
    <n v="1632537"/>
  </r>
  <r>
    <x v="0"/>
    <x v="5"/>
    <n v="1892321"/>
  </r>
  <r>
    <x v="1"/>
    <x v="0"/>
    <n v="1057251"/>
  </r>
  <r>
    <x v="1"/>
    <x v="1"/>
    <n v="732737"/>
  </r>
  <r>
    <x v="1"/>
    <x v="2"/>
    <n v="1048732"/>
  </r>
  <r>
    <x v="1"/>
    <x v="3"/>
    <n v="1022635"/>
  </r>
  <r>
    <x v="1"/>
    <x v="4"/>
    <n v="870432"/>
  </r>
  <r>
    <x v="1"/>
    <x v="5"/>
    <n v="940272"/>
  </r>
  <r>
    <x v="2"/>
    <x v="0"/>
    <n v="339856"/>
  </r>
  <r>
    <x v="2"/>
    <x v="1"/>
    <n v="832336"/>
  </r>
  <r>
    <x v="2"/>
    <x v="2"/>
    <n v="698395"/>
  </r>
  <r>
    <x v="2"/>
    <x v="3"/>
    <n v="137788"/>
  </r>
  <r>
    <x v="2"/>
    <x v="4"/>
    <n v="762105"/>
  </r>
  <r>
    <x v="2"/>
    <x v="5"/>
    <n v="952049"/>
  </r>
  <r>
    <x v="0"/>
    <x v="0"/>
    <n v="710472"/>
  </r>
  <r>
    <x v="0"/>
    <x v="1"/>
    <n v="616667"/>
  </r>
  <r>
    <x v="0"/>
    <x v="2"/>
    <n v="612736"/>
  </r>
  <r>
    <x v="0"/>
    <x v="3"/>
    <n v="776946"/>
  </r>
  <r>
    <x v="0"/>
    <x v="4"/>
    <n v="838368"/>
  </r>
  <r>
    <x v="0"/>
    <x v="5"/>
    <n v="894995"/>
  </r>
  <r>
    <x v="1"/>
    <x v="0"/>
    <n v="1938986"/>
  </r>
  <r>
    <x v="1"/>
    <x v="1"/>
    <n v="1626791"/>
  </r>
  <r>
    <x v="1"/>
    <x v="2"/>
    <n v="1976129"/>
  </r>
  <r>
    <x v="1"/>
    <x v="3"/>
    <n v="1388115"/>
  </r>
  <r>
    <x v="1"/>
    <x v="4"/>
    <n v="1658136"/>
  </r>
  <r>
    <x v="1"/>
    <x v="5"/>
    <n v="1832326"/>
  </r>
  <r>
    <x v="2"/>
    <x v="0"/>
    <n v="-1228514"/>
  </r>
  <r>
    <x v="2"/>
    <x v="1"/>
    <n v="-1010124"/>
  </r>
  <r>
    <x v="2"/>
    <x v="2"/>
    <n v="-1363393"/>
  </r>
  <r>
    <x v="2"/>
    <x v="3"/>
    <n v="-611169"/>
  </r>
  <r>
    <x v="2"/>
    <x v="4"/>
    <n v="-819768"/>
  </r>
  <r>
    <x v="2"/>
    <x v="5"/>
    <n v="-937331"/>
  </r>
  <r>
    <x v="0"/>
    <x v="0"/>
    <n v="1074930"/>
  </r>
  <r>
    <x v="0"/>
    <x v="1"/>
    <n v="1204183"/>
  </r>
  <r>
    <x v="0"/>
    <x v="2"/>
    <n v="1153689"/>
  </r>
  <r>
    <x v="0"/>
    <x v="3"/>
    <n v="909452"/>
  </r>
  <r>
    <x v="0"/>
    <x v="4"/>
    <n v="995462"/>
  </r>
  <r>
    <x v="0"/>
    <x v="5"/>
    <n v="908530"/>
  </r>
  <r>
    <x v="1"/>
    <x v="0"/>
    <n v="2609694"/>
  </r>
  <r>
    <x v="1"/>
    <x v="1"/>
    <n v="2386134"/>
  </r>
  <r>
    <x v="1"/>
    <x v="2"/>
    <n v="2288927"/>
  </r>
  <r>
    <x v="1"/>
    <x v="3"/>
    <n v="2871490"/>
  </r>
  <r>
    <x v="1"/>
    <x v="4"/>
    <n v="2327094"/>
  </r>
  <r>
    <x v="1"/>
    <x v="5"/>
    <n v="2536446"/>
  </r>
  <r>
    <x v="2"/>
    <x v="0"/>
    <n v="-1534763"/>
  </r>
  <r>
    <x v="2"/>
    <x v="1"/>
    <n v="-1181951"/>
  </r>
  <r>
    <x v="2"/>
    <x v="2"/>
    <n v="-1135239"/>
  </r>
  <r>
    <x v="2"/>
    <x v="3"/>
    <n v="-1962038"/>
  </r>
  <r>
    <x v="2"/>
    <x v="4"/>
    <n v="-1331632"/>
  </r>
  <r>
    <x v="2"/>
    <x v="5"/>
    <n v="-1627917"/>
  </r>
  <r>
    <x v="0"/>
    <x v="0"/>
    <n v="668609"/>
  </r>
  <r>
    <x v="0"/>
    <x v="1"/>
    <n v="492372"/>
  </r>
  <r>
    <x v="0"/>
    <x v="2"/>
    <n v="491197"/>
  </r>
  <r>
    <x v="0"/>
    <x v="3"/>
    <n v="556979"/>
  </r>
  <r>
    <x v="0"/>
    <x v="4"/>
    <n v="481855"/>
  </r>
  <r>
    <x v="0"/>
    <x v="5"/>
    <n v="504710"/>
  </r>
  <r>
    <x v="1"/>
    <x v="0"/>
    <n v="331396"/>
  </r>
  <r>
    <x v="1"/>
    <x v="1"/>
    <n v="305740"/>
  </r>
  <r>
    <x v="1"/>
    <x v="2"/>
    <n v="397433"/>
  </r>
  <r>
    <x v="1"/>
    <x v="3"/>
    <n v="332329"/>
  </r>
  <r>
    <x v="1"/>
    <x v="4"/>
    <n v="357584"/>
  </r>
  <r>
    <x v="1"/>
    <x v="5"/>
    <n v="370379"/>
  </r>
  <r>
    <x v="2"/>
    <x v="0"/>
    <n v="337213"/>
  </r>
  <r>
    <x v="2"/>
    <x v="1"/>
    <n v="186631"/>
  </r>
  <r>
    <x v="2"/>
    <x v="2"/>
    <n v="93764"/>
  </r>
  <r>
    <x v="2"/>
    <x v="3"/>
    <n v="224650"/>
  </r>
  <r>
    <x v="2"/>
    <x v="4"/>
    <n v="124270"/>
  </r>
  <r>
    <x v="2"/>
    <x v="5"/>
    <n v="134331"/>
  </r>
  <r>
    <x v="0"/>
    <x v="0"/>
    <n v="913564"/>
  </r>
  <r>
    <x v="0"/>
    <x v="1"/>
    <n v="702083"/>
  </r>
  <r>
    <x v="0"/>
    <x v="2"/>
    <n v="865952"/>
  </r>
  <r>
    <x v="0"/>
    <x v="3"/>
    <n v="734962"/>
  </r>
  <r>
    <x v="0"/>
    <x v="4"/>
    <n v="817497"/>
  </r>
  <r>
    <x v="0"/>
    <x v="5"/>
    <n v="895412"/>
  </r>
  <r>
    <x v="1"/>
    <x v="0"/>
    <n v="557349"/>
  </r>
  <r>
    <x v="1"/>
    <x v="1"/>
    <n v="547839"/>
  </r>
  <r>
    <x v="1"/>
    <x v="2"/>
    <n v="493383"/>
  </r>
  <r>
    <x v="1"/>
    <x v="3"/>
    <n v="533496"/>
  </r>
  <r>
    <x v="1"/>
    <x v="4"/>
    <n v="439742"/>
  </r>
  <r>
    <x v="1"/>
    <x v="5"/>
    <n v="528964"/>
  </r>
  <r>
    <x v="2"/>
    <x v="0"/>
    <n v="356214"/>
  </r>
  <r>
    <x v="2"/>
    <x v="1"/>
    <n v="154243"/>
  </r>
  <r>
    <x v="2"/>
    <x v="2"/>
    <n v="372568"/>
  </r>
  <r>
    <x v="2"/>
    <x v="3"/>
    <n v="201466"/>
  </r>
  <r>
    <x v="2"/>
    <x v="4"/>
    <n v="377754"/>
  </r>
  <r>
    <x v="2"/>
    <x v="5"/>
    <n v="366448"/>
  </r>
  <r>
    <x v="0"/>
    <x v="0"/>
    <n v="306748"/>
  </r>
  <r>
    <x v="0"/>
    <x v="1"/>
    <n v="736866"/>
  </r>
  <r>
    <x v="0"/>
    <x v="2"/>
    <n v="515079"/>
  </r>
  <r>
    <x v="0"/>
    <x v="3"/>
    <n v="476369"/>
  </r>
  <r>
    <x v="0"/>
    <x v="4"/>
    <n v="291121"/>
  </r>
  <r>
    <x v="0"/>
    <x v="5"/>
    <n v="480237"/>
  </r>
  <r>
    <x v="1"/>
    <x v="0"/>
    <n v="649011"/>
  </r>
  <r>
    <x v="1"/>
    <x v="1"/>
    <n v="624989"/>
  </r>
  <r>
    <x v="1"/>
    <x v="2"/>
    <n v="1148633"/>
  </r>
  <r>
    <x v="1"/>
    <x v="3"/>
    <n v="482445"/>
  </r>
  <r>
    <x v="1"/>
    <x v="4"/>
    <n v="816210"/>
  </r>
  <r>
    <x v="1"/>
    <x v="5"/>
    <n v="664846"/>
  </r>
  <r>
    <x v="2"/>
    <x v="0"/>
    <n v="-342264"/>
  </r>
  <r>
    <x v="2"/>
    <x v="1"/>
    <n v="111878"/>
  </r>
  <r>
    <x v="2"/>
    <x v="2"/>
    <n v="-633554"/>
  </r>
  <r>
    <x v="2"/>
    <x v="3"/>
    <n v="-6076"/>
  </r>
  <r>
    <x v="2"/>
    <x v="4"/>
    <n v="-525089"/>
  </r>
  <r>
    <x v="2"/>
    <x v="5"/>
    <n v="-1846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785E4A-FF5C-4946-BB99-924C143D9F1A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B2:E31" firstHeaderRow="1" firstDataRow="1" firstDataCol="3"/>
  <pivotFields count="4">
    <pivotField axis="axisRow" compact="0" outline="0" showAll="0">
      <items count="4">
        <item x="2"/>
        <item x="1"/>
        <item x="0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howAll="0"/>
    <pivotField axis="axisRow" compact="0" outline="0" showAll="0" sumSubtotal="1" avgSubtotal="1">
      <items count="4">
        <item n="2024년 하반기" x="0"/>
        <item n="2025년 상반기" x="1"/>
        <item t="sum"/>
        <item t="avg"/>
      </items>
    </pivotField>
  </pivotFields>
  <rowFields count="3">
    <field x="3"/>
    <field x="1"/>
    <field x="0"/>
  </rowFields>
  <rowItems count="29">
    <i>
      <x/>
      <x/>
      <x/>
    </i>
    <i r="2">
      <x v="1"/>
    </i>
    <i r="2">
      <x v="2"/>
    </i>
    <i t="default" r="1">
      <x/>
    </i>
    <i r="1">
      <x v="1"/>
      <x/>
    </i>
    <i r="2">
      <x v="1"/>
    </i>
    <i r="2">
      <x v="2"/>
    </i>
    <i t="default" r="1">
      <x v="1"/>
    </i>
    <i r="1">
      <x v="2"/>
      <x/>
    </i>
    <i r="2">
      <x v="1"/>
    </i>
    <i r="2">
      <x v="2"/>
    </i>
    <i t="default" r="1">
      <x v="2"/>
    </i>
    <i t="sum">
      <x/>
    </i>
    <i t="avg">
      <x/>
    </i>
    <i>
      <x v="1"/>
      <x v="3"/>
      <x/>
    </i>
    <i r="2">
      <x v="1"/>
    </i>
    <i r="2">
      <x v="2"/>
    </i>
    <i t="default" r="1">
      <x v="3"/>
    </i>
    <i r="1">
      <x v="4"/>
      <x/>
    </i>
    <i r="2">
      <x v="1"/>
    </i>
    <i r="2">
      <x v="2"/>
    </i>
    <i t="default" r="1">
      <x v="4"/>
    </i>
    <i r="1">
      <x v="5"/>
      <x/>
    </i>
    <i r="2">
      <x v="1"/>
    </i>
    <i r="2">
      <x v="2"/>
    </i>
    <i t="default" r="1">
      <x v="5"/>
    </i>
    <i t="sum">
      <x v="1"/>
    </i>
    <i t="avg">
      <x v="1"/>
    </i>
    <i t="grand">
      <x/>
    </i>
  </rowItems>
  <colItems count="1">
    <i/>
  </colItems>
  <dataFields count="1">
    <dataField name="평균 : 금액" fld="2" subtotal="average" baseField="0" baseItem="1" numFmtId="41"/>
  </dataFields>
  <pivotTableStyleInfo name="PivotStyleLight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>
    <pageSetUpPr fitToPage="1"/>
  </sheetPr>
  <dimension ref="A1:M32"/>
  <sheetViews>
    <sheetView workbookViewId="0">
      <selection activeCell="A3" sqref="A3:F32"/>
    </sheetView>
  </sheetViews>
  <sheetFormatPr defaultRowHeight="17" x14ac:dyDescent="0.45"/>
  <cols>
    <col min="3" max="3" width="12.83203125" customWidth="1"/>
    <col min="5" max="6" width="11" bestFit="1" customWidth="1"/>
    <col min="7" max="7" width="3.33203125" customWidth="1"/>
    <col min="12" max="13" width="11" bestFit="1" customWidth="1"/>
  </cols>
  <sheetData>
    <row r="1" spans="1:13" x14ac:dyDescent="0.45">
      <c r="A1" t="s">
        <v>135</v>
      </c>
    </row>
    <row r="2" spans="1:13" x14ac:dyDescent="0.45">
      <c r="A2" s="2" t="s">
        <v>36</v>
      </c>
      <c r="B2" s="2" t="s">
        <v>37</v>
      </c>
      <c r="C2" s="2" t="s">
        <v>33</v>
      </c>
      <c r="D2" s="2" t="s">
        <v>35</v>
      </c>
      <c r="E2" s="2" t="s">
        <v>34</v>
      </c>
      <c r="F2" s="2" t="s">
        <v>38</v>
      </c>
      <c r="H2" s="21" t="s">
        <v>204</v>
      </c>
    </row>
    <row r="3" spans="1:13" x14ac:dyDescent="0.45">
      <c r="A3" s="2">
        <v>2025</v>
      </c>
      <c r="B3" s="2">
        <v>3</v>
      </c>
      <c r="C3" s="2" t="s">
        <v>82</v>
      </c>
      <c r="D3" s="2" t="s">
        <v>63</v>
      </c>
      <c r="E3" s="2" t="s">
        <v>84</v>
      </c>
      <c r="F3" s="15">
        <v>1387</v>
      </c>
      <c r="H3" s="21" t="b">
        <f>AND(IFERROR(SEARCH("공항",C3),FALSE),E3="국민")</f>
        <v>0</v>
      </c>
    </row>
    <row r="4" spans="1:13" x14ac:dyDescent="0.45">
      <c r="A4" s="2">
        <v>2025</v>
      </c>
      <c r="B4" s="2">
        <v>3</v>
      </c>
      <c r="C4" s="2" t="s">
        <v>69</v>
      </c>
      <c r="D4" s="2" t="s">
        <v>63</v>
      </c>
      <c r="E4" s="2" t="s">
        <v>84</v>
      </c>
      <c r="F4" s="15">
        <v>10178</v>
      </c>
    </row>
    <row r="5" spans="1:13" x14ac:dyDescent="0.45">
      <c r="A5" s="2">
        <v>2025</v>
      </c>
      <c r="B5" s="2">
        <v>3</v>
      </c>
      <c r="C5" s="2" t="s">
        <v>62</v>
      </c>
      <c r="D5" s="2" t="s">
        <v>83</v>
      </c>
      <c r="E5" s="2" t="s">
        <v>84</v>
      </c>
      <c r="F5" s="15">
        <v>996663</v>
      </c>
      <c r="H5" s="2" t="s">
        <v>36</v>
      </c>
      <c r="I5" s="2" t="s">
        <v>37</v>
      </c>
      <c r="J5" s="2" t="s">
        <v>33</v>
      </c>
      <c r="K5" s="2" t="s">
        <v>35</v>
      </c>
      <c r="L5" s="2" t="s">
        <v>34</v>
      </c>
      <c r="M5" s="2" t="s">
        <v>38</v>
      </c>
    </row>
    <row r="6" spans="1:13" x14ac:dyDescent="0.45">
      <c r="A6" s="2">
        <v>2025</v>
      </c>
      <c r="B6" s="2">
        <v>3</v>
      </c>
      <c r="C6" s="2" t="s">
        <v>66</v>
      </c>
      <c r="D6" s="2" t="s">
        <v>63</v>
      </c>
      <c r="E6" s="2" t="s">
        <v>84</v>
      </c>
      <c r="F6" s="15">
        <v>102256</v>
      </c>
      <c r="H6" s="2">
        <v>2025</v>
      </c>
      <c r="I6" s="2">
        <v>3</v>
      </c>
      <c r="J6" s="2" t="s">
        <v>69</v>
      </c>
      <c r="K6" s="2" t="s">
        <v>83</v>
      </c>
      <c r="L6" s="2" t="s">
        <v>64</v>
      </c>
      <c r="M6" s="15">
        <v>54217</v>
      </c>
    </row>
    <row r="7" spans="1:13" x14ac:dyDescent="0.45">
      <c r="A7" s="2">
        <v>2025</v>
      </c>
      <c r="B7" s="2">
        <v>3</v>
      </c>
      <c r="C7" s="2" t="s">
        <v>69</v>
      </c>
      <c r="D7" s="2" t="s">
        <v>83</v>
      </c>
      <c r="E7" s="2" t="s">
        <v>64</v>
      </c>
      <c r="F7" s="15">
        <v>54217</v>
      </c>
      <c r="H7" s="2">
        <v>2025</v>
      </c>
      <c r="I7" s="2">
        <v>3</v>
      </c>
      <c r="J7" s="2" t="s">
        <v>80</v>
      </c>
      <c r="K7" s="2" t="s">
        <v>83</v>
      </c>
      <c r="L7" s="2" t="s">
        <v>64</v>
      </c>
      <c r="M7" s="15">
        <v>6</v>
      </c>
    </row>
    <row r="8" spans="1:13" x14ac:dyDescent="0.45">
      <c r="A8" s="2">
        <v>2025</v>
      </c>
      <c r="B8" s="2">
        <v>3</v>
      </c>
      <c r="C8" s="2" t="s">
        <v>62</v>
      </c>
      <c r="D8" s="2" t="s">
        <v>63</v>
      </c>
      <c r="E8" s="2" t="s">
        <v>84</v>
      </c>
      <c r="F8" s="15">
        <v>1148113</v>
      </c>
      <c r="H8" s="2">
        <v>2025</v>
      </c>
      <c r="I8" s="2">
        <v>3</v>
      </c>
      <c r="J8" s="2" t="s">
        <v>68</v>
      </c>
      <c r="K8" s="2" t="s">
        <v>83</v>
      </c>
      <c r="L8" s="2" t="s">
        <v>64</v>
      </c>
      <c r="M8" s="15">
        <v>55658</v>
      </c>
    </row>
    <row r="9" spans="1:13" x14ac:dyDescent="0.45">
      <c r="A9" s="2">
        <v>2025</v>
      </c>
      <c r="B9" s="2">
        <v>3</v>
      </c>
      <c r="C9" s="2" t="s">
        <v>74</v>
      </c>
      <c r="D9" s="2" t="s">
        <v>83</v>
      </c>
      <c r="E9" s="2" t="s">
        <v>64</v>
      </c>
      <c r="F9" s="15">
        <v>238</v>
      </c>
      <c r="H9" s="2">
        <v>2025</v>
      </c>
      <c r="I9" s="2">
        <v>3</v>
      </c>
      <c r="J9" s="2" t="s">
        <v>62</v>
      </c>
      <c r="K9" s="2" t="s">
        <v>63</v>
      </c>
      <c r="L9" s="2" t="s">
        <v>64</v>
      </c>
      <c r="M9" s="15">
        <v>1825864</v>
      </c>
    </row>
    <row r="10" spans="1:13" x14ac:dyDescent="0.45">
      <c r="A10" s="2">
        <v>2025</v>
      </c>
      <c r="B10" s="2">
        <v>3</v>
      </c>
      <c r="C10" s="2" t="s">
        <v>79</v>
      </c>
      <c r="D10" s="2" t="s">
        <v>83</v>
      </c>
      <c r="E10" s="2" t="s">
        <v>64</v>
      </c>
      <c r="F10" s="15">
        <v>456</v>
      </c>
      <c r="H10" s="2">
        <v>2025</v>
      </c>
      <c r="I10" s="2">
        <v>3</v>
      </c>
      <c r="J10" s="2" t="s">
        <v>69</v>
      </c>
      <c r="K10" s="2" t="s">
        <v>63</v>
      </c>
      <c r="L10" s="2" t="s">
        <v>64</v>
      </c>
      <c r="M10" s="15">
        <v>58348</v>
      </c>
    </row>
    <row r="11" spans="1:13" x14ac:dyDescent="0.45">
      <c r="A11" s="2">
        <v>2025</v>
      </c>
      <c r="B11" s="2">
        <v>3</v>
      </c>
      <c r="C11" s="2" t="s">
        <v>80</v>
      </c>
      <c r="D11" s="2" t="s">
        <v>83</v>
      </c>
      <c r="E11" s="2" t="s">
        <v>64</v>
      </c>
      <c r="F11" s="15">
        <v>6</v>
      </c>
      <c r="H11" s="2">
        <v>2025</v>
      </c>
      <c r="I11" s="2">
        <v>3</v>
      </c>
      <c r="J11" s="2" t="s">
        <v>67</v>
      </c>
      <c r="K11" s="2" t="s">
        <v>83</v>
      </c>
      <c r="L11" s="2" t="s">
        <v>64</v>
      </c>
      <c r="M11" s="15">
        <v>10962</v>
      </c>
    </row>
    <row r="12" spans="1:13" x14ac:dyDescent="0.45">
      <c r="A12" s="2">
        <v>2025</v>
      </c>
      <c r="B12" s="2">
        <v>3</v>
      </c>
      <c r="C12" s="2" t="s">
        <v>71</v>
      </c>
      <c r="D12" s="2" t="s">
        <v>83</v>
      </c>
      <c r="E12" s="2" t="s">
        <v>84</v>
      </c>
      <c r="F12" s="15">
        <v>33525</v>
      </c>
      <c r="H12" s="2"/>
      <c r="I12" s="2"/>
      <c r="J12" s="2"/>
      <c r="K12" s="2"/>
      <c r="L12" s="2"/>
      <c r="M12" s="15"/>
    </row>
    <row r="13" spans="1:13" x14ac:dyDescent="0.45">
      <c r="A13" s="2">
        <v>2025</v>
      </c>
      <c r="B13" s="2">
        <v>3</v>
      </c>
      <c r="C13" s="2" t="s">
        <v>76</v>
      </c>
      <c r="D13" s="2" t="s">
        <v>83</v>
      </c>
      <c r="E13" s="2" t="s">
        <v>64</v>
      </c>
      <c r="F13" s="15">
        <v>1066</v>
      </c>
      <c r="H13" s="2"/>
      <c r="I13" s="2"/>
      <c r="J13" s="2"/>
      <c r="K13" s="2"/>
      <c r="L13" s="2"/>
      <c r="M13" s="15"/>
    </row>
    <row r="14" spans="1:13" x14ac:dyDescent="0.45">
      <c r="A14" s="2">
        <v>2025</v>
      </c>
      <c r="B14" s="2">
        <v>3</v>
      </c>
      <c r="C14" s="2" t="s">
        <v>70</v>
      </c>
      <c r="D14" s="2" t="s">
        <v>63</v>
      </c>
      <c r="E14" s="2" t="s">
        <v>84</v>
      </c>
      <c r="F14" s="15">
        <v>47504</v>
      </c>
      <c r="H14" s="2"/>
      <c r="I14" s="2"/>
      <c r="J14" s="2"/>
      <c r="K14" s="2"/>
      <c r="L14" s="2"/>
      <c r="M14" s="15"/>
    </row>
    <row r="15" spans="1:13" x14ac:dyDescent="0.45">
      <c r="A15" s="2">
        <v>2025</v>
      </c>
      <c r="B15" s="2">
        <v>3</v>
      </c>
      <c r="C15" s="2" t="s">
        <v>77</v>
      </c>
      <c r="D15" s="2" t="s">
        <v>83</v>
      </c>
      <c r="E15" s="2" t="s">
        <v>84</v>
      </c>
      <c r="F15" s="15">
        <v>1250</v>
      </c>
      <c r="H15" s="2"/>
      <c r="I15" s="2"/>
      <c r="J15" s="2"/>
      <c r="K15" s="2"/>
      <c r="L15" s="2"/>
      <c r="M15" s="15"/>
    </row>
    <row r="16" spans="1:13" x14ac:dyDescent="0.45">
      <c r="A16" s="2">
        <v>2025</v>
      </c>
      <c r="B16" s="2">
        <v>3</v>
      </c>
      <c r="C16" s="2" t="s">
        <v>81</v>
      </c>
      <c r="D16" s="2" t="s">
        <v>83</v>
      </c>
      <c r="E16" s="2" t="s">
        <v>84</v>
      </c>
      <c r="F16" s="15">
        <v>591</v>
      </c>
      <c r="H16" s="2"/>
      <c r="I16" s="2"/>
      <c r="J16" s="2"/>
      <c r="K16" s="2"/>
      <c r="L16" s="2"/>
      <c r="M16" s="15"/>
    </row>
    <row r="17" spans="1:13" x14ac:dyDescent="0.45">
      <c r="A17" s="2">
        <v>2025</v>
      </c>
      <c r="B17" s="2">
        <v>3</v>
      </c>
      <c r="C17" s="2" t="s">
        <v>68</v>
      </c>
      <c r="D17" s="2" t="s">
        <v>83</v>
      </c>
      <c r="E17" s="2" t="s">
        <v>64</v>
      </c>
      <c r="F17" s="15">
        <v>55658</v>
      </c>
      <c r="H17" s="2"/>
      <c r="I17" s="2"/>
      <c r="J17" s="2"/>
      <c r="K17" s="2"/>
      <c r="L17" s="2"/>
      <c r="M17" s="15"/>
    </row>
    <row r="18" spans="1:13" x14ac:dyDescent="0.45">
      <c r="A18" s="2">
        <v>2025</v>
      </c>
      <c r="B18" s="2">
        <v>3</v>
      </c>
      <c r="C18" s="2" t="s">
        <v>81</v>
      </c>
      <c r="D18" s="2" t="s">
        <v>63</v>
      </c>
      <c r="E18" s="2" t="s">
        <v>84</v>
      </c>
      <c r="F18" s="15">
        <v>645</v>
      </c>
      <c r="H18" s="2"/>
      <c r="I18" s="2"/>
      <c r="J18" s="2"/>
      <c r="K18" s="2"/>
      <c r="L18" s="2"/>
      <c r="M18" s="15"/>
    </row>
    <row r="19" spans="1:13" x14ac:dyDescent="0.45">
      <c r="A19" s="2">
        <v>2025</v>
      </c>
      <c r="B19" s="2">
        <v>3</v>
      </c>
      <c r="C19" s="2" t="s">
        <v>78</v>
      </c>
      <c r="D19" s="2" t="s">
        <v>83</v>
      </c>
      <c r="E19" s="2" t="s">
        <v>84</v>
      </c>
      <c r="F19" s="15">
        <v>2256</v>
      </c>
      <c r="H19" s="2"/>
      <c r="I19" s="2"/>
      <c r="J19" s="2"/>
      <c r="K19" s="2"/>
      <c r="L19" s="2"/>
      <c r="M19" s="15"/>
    </row>
    <row r="20" spans="1:13" x14ac:dyDescent="0.45">
      <c r="A20" s="2">
        <v>2025</v>
      </c>
      <c r="B20" s="2">
        <v>3</v>
      </c>
      <c r="C20" s="2" t="s">
        <v>75</v>
      </c>
      <c r="D20" s="2" t="s">
        <v>83</v>
      </c>
      <c r="E20" s="2" t="s">
        <v>84</v>
      </c>
      <c r="F20" s="15">
        <v>3200</v>
      </c>
    </row>
    <row r="21" spans="1:13" x14ac:dyDescent="0.45">
      <c r="A21" s="2">
        <v>2025</v>
      </c>
      <c r="B21" s="2">
        <v>3</v>
      </c>
      <c r="C21" s="2" t="s">
        <v>65</v>
      </c>
      <c r="D21" s="2" t="s">
        <v>83</v>
      </c>
      <c r="E21" s="2" t="s">
        <v>84</v>
      </c>
      <c r="F21" s="15">
        <v>118506</v>
      </c>
    </row>
    <row r="22" spans="1:13" x14ac:dyDescent="0.45">
      <c r="A22" s="2">
        <v>2025</v>
      </c>
      <c r="B22" s="2">
        <v>3</v>
      </c>
      <c r="C22" s="2" t="s">
        <v>72</v>
      </c>
      <c r="D22" s="2" t="s">
        <v>83</v>
      </c>
      <c r="E22" s="2" t="s">
        <v>64</v>
      </c>
      <c r="F22" s="15">
        <v>47</v>
      </c>
    </row>
    <row r="23" spans="1:13" x14ac:dyDescent="0.45">
      <c r="A23" s="2">
        <v>2025</v>
      </c>
      <c r="B23" s="2">
        <v>3</v>
      </c>
      <c r="C23" s="2" t="s">
        <v>71</v>
      </c>
      <c r="D23" s="2" t="s">
        <v>63</v>
      </c>
      <c r="E23" s="2" t="s">
        <v>84</v>
      </c>
      <c r="F23" s="15">
        <v>30581</v>
      </c>
    </row>
    <row r="24" spans="1:13" x14ac:dyDescent="0.45">
      <c r="A24" s="2">
        <v>2025</v>
      </c>
      <c r="B24" s="2">
        <v>3</v>
      </c>
      <c r="C24" s="2" t="s">
        <v>70</v>
      </c>
      <c r="D24" s="2" t="s">
        <v>83</v>
      </c>
      <c r="E24" s="2" t="s">
        <v>84</v>
      </c>
      <c r="F24" s="15">
        <v>45756</v>
      </c>
    </row>
    <row r="25" spans="1:13" x14ac:dyDescent="0.45">
      <c r="A25" s="2">
        <v>2025</v>
      </c>
      <c r="B25" s="2">
        <v>3</v>
      </c>
      <c r="C25" s="2" t="s">
        <v>74</v>
      </c>
      <c r="D25" s="2" t="s">
        <v>63</v>
      </c>
      <c r="E25" s="2" t="s">
        <v>64</v>
      </c>
      <c r="F25" s="15">
        <v>272</v>
      </c>
    </row>
    <row r="26" spans="1:13" x14ac:dyDescent="0.45">
      <c r="A26" s="2">
        <v>2025</v>
      </c>
      <c r="B26" s="2">
        <v>3</v>
      </c>
      <c r="C26" s="2" t="s">
        <v>65</v>
      </c>
      <c r="D26" s="2" t="s">
        <v>63</v>
      </c>
      <c r="E26" s="2" t="s">
        <v>84</v>
      </c>
      <c r="F26" s="15">
        <v>133077</v>
      </c>
    </row>
    <row r="27" spans="1:13" x14ac:dyDescent="0.45">
      <c r="A27" s="2">
        <v>2025</v>
      </c>
      <c r="B27" s="2">
        <v>3</v>
      </c>
      <c r="C27" s="2" t="s">
        <v>76</v>
      </c>
      <c r="D27" s="2" t="s">
        <v>63</v>
      </c>
      <c r="E27" s="2" t="s">
        <v>64</v>
      </c>
      <c r="F27" s="15">
        <v>555</v>
      </c>
    </row>
    <row r="28" spans="1:13" x14ac:dyDescent="0.45">
      <c r="A28" s="2">
        <v>2025</v>
      </c>
      <c r="B28" s="2">
        <v>3</v>
      </c>
      <c r="C28" s="2" t="s">
        <v>71</v>
      </c>
      <c r="D28" s="2" t="s">
        <v>63</v>
      </c>
      <c r="E28" s="2" t="s">
        <v>64</v>
      </c>
      <c r="F28" s="15">
        <v>2976</v>
      </c>
    </row>
    <row r="29" spans="1:13" x14ac:dyDescent="0.45">
      <c r="A29" s="2">
        <v>2025</v>
      </c>
      <c r="B29" s="2">
        <v>3</v>
      </c>
      <c r="C29" s="2" t="s">
        <v>73</v>
      </c>
      <c r="D29" s="2" t="s">
        <v>63</v>
      </c>
      <c r="E29" s="2" t="s">
        <v>64</v>
      </c>
      <c r="F29" s="15">
        <v>1130</v>
      </c>
    </row>
    <row r="30" spans="1:13" x14ac:dyDescent="0.45">
      <c r="A30" s="2">
        <v>2025</v>
      </c>
      <c r="B30" s="2">
        <v>3</v>
      </c>
      <c r="C30" s="2" t="s">
        <v>62</v>
      </c>
      <c r="D30" s="2" t="s">
        <v>63</v>
      </c>
      <c r="E30" s="2" t="s">
        <v>64</v>
      </c>
      <c r="F30" s="15">
        <v>1825864</v>
      </c>
    </row>
    <row r="31" spans="1:13" x14ac:dyDescent="0.45">
      <c r="A31" s="2">
        <v>2025</v>
      </c>
      <c r="B31" s="2">
        <v>3</v>
      </c>
      <c r="C31" s="2" t="s">
        <v>69</v>
      </c>
      <c r="D31" s="2" t="s">
        <v>63</v>
      </c>
      <c r="E31" s="2" t="s">
        <v>64</v>
      </c>
      <c r="F31" s="15">
        <v>58348</v>
      </c>
    </row>
    <row r="32" spans="1:13" x14ac:dyDescent="0.45">
      <c r="A32" s="2">
        <v>2025</v>
      </c>
      <c r="B32" s="2">
        <v>3</v>
      </c>
      <c r="C32" s="2" t="s">
        <v>67</v>
      </c>
      <c r="D32" s="2" t="s">
        <v>83</v>
      </c>
      <c r="E32" s="2" t="s">
        <v>64</v>
      </c>
      <c r="F32" s="15">
        <v>10962</v>
      </c>
    </row>
  </sheetData>
  <dataConsolidate/>
  <phoneticPr fontId="1" type="noConversion"/>
  <conditionalFormatting sqref="A3:F32">
    <cfRule type="expression" dxfId="0" priority="1">
      <formula>AND(LEN($C3)=3, $E3="외국인")</formula>
    </cfRule>
  </conditionalFormatting>
  <pageMargins left="0.70866141732283472" right="0.70866141732283472" top="0.74803149606299213" bottom="0.74803149606299213" header="0.31496062992125984" footer="0.31496062992125984"/>
  <pageSetup paperSize="9" scale="91" fitToWidth="0" orientation="landscape" errors="blank" verticalDpi="0" r:id="rId1"/>
  <headerFooter differentOddEven="1">
    <oddHeader>&amp;L&amp;A</oddHeader>
    <evenHeader>&amp;R&amp;P페이지 인쇄 완료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Q27"/>
  <sheetViews>
    <sheetView tabSelected="1" workbookViewId="0"/>
  </sheetViews>
  <sheetFormatPr defaultRowHeight="17" x14ac:dyDescent="0.45"/>
  <sheetData>
    <row r="1" spans="1:17" x14ac:dyDescent="0.45">
      <c r="A1" t="s">
        <v>135</v>
      </c>
      <c r="C1" s="8"/>
      <c r="E1" s="8"/>
      <c r="G1" s="8"/>
      <c r="I1" s="8"/>
      <c r="K1" s="8"/>
      <c r="M1" s="8"/>
      <c r="N1" s="8"/>
      <c r="O1" s="8"/>
    </row>
    <row r="2" spans="1:17" x14ac:dyDescent="0.45">
      <c r="A2" s="2" t="s">
        <v>3</v>
      </c>
      <c r="B2" s="24" t="s">
        <v>20</v>
      </c>
      <c r="C2" s="24"/>
      <c r="D2" s="24" t="s">
        <v>21</v>
      </c>
      <c r="E2" s="24"/>
      <c r="F2" s="24" t="s">
        <v>22</v>
      </c>
      <c r="G2" s="24"/>
      <c r="H2" s="24" t="s">
        <v>23</v>
      </c>
      <c r="I2" s="24"/>
      <c r="J2" s="24" t="s">
        <v>24</v>
      </c>
      <c r="K2" s="24"/>
      <c r="L2" s="24" t="s">
        <v>25</v>
      </c>
      <c r="M2" s="24"/>
      <c r="N2" s="24" t="s">
        <v>26</v>
      </c>
      <c r="O2" s="24"/>
      <c r="P2" s="24" t="s">
        <v>27</v>
      </c>
    </row>
    <row r="3" spans="1:17" x14ac:dyDescent="0.45">
      <c r="A3" s="2" t="s">
        <v>28</v>
      </c>
      <c r="B3" s="2" t="s">
        <v>18</v>
      </c>
      <c r="C3" s="2" t="s">
        <v>19</v>
      </c>
      <c r="D3" s="2" t="s">
        <v>18</v>
      </c>
      <c r="E3" s="2" t="s">
        <v>19</v>
      </c>
      <c r="F3" s="2" t="s">
        <v>18</v>
      </c>
      <c r="G3" s="2" t="s">
        <v>19</v>
      </c>
      <c r="H3" s="2" t="s">
        <v>18</v>
      </c>
      <c r="I3" s="2" t="s">
        <v>19</v>
      </c>
      <c r="J3" s="2" t="s">
        <v>18</v>
      </c>
      <c r="K3" s="2" t="s">
        <v>19</v>
      </c>
      <c r="L3" s="2" t="s">
        <v>18</v>
      </c>
      <c r="M3" s="2" t="s">
        <v>19</v>
      </c>
      <c r="N3" s="2" t="s">
        <v>18</v>
      </c>
      <c r="O3" s="2" t="s">
        <v>19</v>
      </c>
      <c r="P3" s="24"/>
    </row>
    <row r="4" spans="1:17" x14ac:dyDescent="0.45">
      <c r="A4" s="2" t="s">
        <v>29</v>
      </c>
      <c r="B4" s="10">
        <v>121.36410000000001</v>
      </c>
      <c r="C4" s="10">
        <v>99.297899999999998</v>
      </c>
      <c r="D4" s="10">
        <v>182.04615000000001</v>
      </c>
      <c r="E4" s="10">
        <v>148.94684999999998</v>
      </c>
      <c r="F4" s="10">
        <v>242.72820000000002</v>
      </c>
      <c r="G4" s="10">
        <v>198.5958</v>
      </c>
      <c r="H4" s="10">
        <v>303.41025000000002</v>
      </c>
      <c r="I4" s="10">
        <v>248.24474999999998</v>
      </c>
      <c r="J4" s="10">
        <v>101.13675000000001</v>
      </c>
      <c r="K4" s="10">
        <v>82.748249999999999</v>
      </c>
      <c r="L4" s="10">
        <v>60.682050000000004</v>
      </c>
      <c r="M4" s="10">
        <v>49.648949999999999</v>
      </c>
      <c r="N4" s="10">
        <f>B4+D4+F4+H4+J4+L4</f>
        <v>1011.3675000000001</v>
      </c>
      <c r="O4" s="10">
        <f>C4+E4+G4+I4+K4+M4</f>
        <v>827.48249999999996</v>
      </c>
      <c r="P4" s="10">
        <f>N4+O4</f>
        <v>1838.85</v>
      </c>
      <c r="Q4" s="9"/>
    </row>
    <row r="5" spans="1:17" x14ac:dyDescent="0.45">
      <c r="A5" s="2" t="s">
        <v>30</v>
      </c>
      <c r="B5" s="10">
        <v>55.018392000000006</v>
      </c>
      <c r="C5" s="10">
        <v>45.015048000000007</v>
      </c>
      <c r="D5" s="10">
        <v>82.527588000000009</v>
      </c>
      <c r="E5" s="10">
        <v>67.522572000000011</v>
      </c>
      <c r="F5" s="10">
        <v>110.03678400000001</v>
      </c>
      <c r="G5" s="10">
        <v>90.030096000000015</v>
      </c>
      <c r="H5" s="10">
        <v>137.54598000000001</v>
      </c>
      <c r="I5" s="10">
        <v>112.53762000000002</v>
      </c>
      <c r="J5" s="10">
        <v>45.84866000000001</v>
      </c>
      <c r="K5" s="10">
        <v>37.512540000000008</v>
      </c>
      <c r="L5" s="10">
        <v>27.509196000000003</v>
      </c>
      <c r="M5" s="10">
        <v>22.507524000000004</v>
      </c>
      <c r="N5" s="10">
        <f t="shared" ref="N5:N20" si="0">B5+D5+F5+H5+J5+L5</f>
        <v>458.48660000000007</v>
      </c>
      <c r="O5" s="10">
        <f t="shared" ref="O5:O20" si="1">C5+E5+G5+I5+K5+M5</f>
        <v>375.12540000000001</v>
      </c>
      <c r="P5" s="10">
        <f t="shared" ref="P5:P20" si="2">N5+O5</f>
        <v>833.61200000000008</v>
      </c>
      <c r="Q5" s="9"/>
    </row>
    <row r="6" spans="1:17" x14ac:dyDescent="0.45">
      <c r="A6" s="2" t="s">
        <v>31</v>
      </c>
      <c r="B6" s="10">
        <v>43.691076000000002</v>
      </c>
      <c r="C6" s="10">
        <v>35.747244000000002</v>
      </c>
      <c r="D6" s="10">
        <v>65.536614</v>
      </c>
      <c r="E6" s="10">
        <v>53.620865999999999</v>
      </c>
      <c r="F6" s="10">
        <v>87.382152000000005</v>
      </c>
      <c r="G6" s="10">
        <v>71.494488000000004</v>
      </c>
      <c r="H6" s="10">
        <v>109.22769000000001</v>
      </c>
      <c r="I6" s="10">
        <v>89.368110000000001</v>
      </c>
      <c r="J6" s="10">
        <v>36.409230000000001</v>
      </c>
      <c r="K6" s="10">
        <v>29.789370000000005</v>
      </c>
      <c r="L6" s="10">
        <v>21.845538000000001</v>
      </c>
      <c r="M6" s="10">
        <v>17.873622000000001</v>
      </c>
      <c r="N6" s="10">
        <f t="shared" si="0"/>
        <v>364.09229999999997</v>
      </c>
      <c r="O6" s="10">
        <f t="shared" si="1"/>
        <v>297.89370000000002</v>
      </c>
      <c r="P6" s="10">
        <f t="shared" si="2"/>
        <v>661.98599999999999</v>
      </c>
      <c r="Q6" s="9"/>
    </row>
    <row r="7" spans="1:17" x14ac:dyDescent="0.45">
      <c r="A7" s="2" t="s">
        <v>86</v>
      </c>
      <c r="B7" s="10">
        <v>80.909400000000005</v>
      </c>
      <c r="C7" s="10">
        <v>66.198600000000013</v>
      </c>
      <c r="D7" s="10">
        <v>121.36410000000002</v>
      </c>
      <c r="E7" s="10">
        <v>99.297900000000013</v>
      </c>
      <c r="F7" s="10">
        <v>161.81880000000001</v>
      </c>
      <c r="G7" s="10">
        <v>132.39720000000003</v>
      </c>
      <c r="H7" s="10">
        <v>202.27350000000004</v>
      </c>
      <c r="I7" s="10">
        <v>165.49650000000003</v>
      </c>
      <c r="J7" s="10">
        <v>67.424500000000009</v>
      </c>
      <c r="K7" s="10">
        <v>55.165500000000009</v>
      </c>
      <c r="L7" s="10">
        <v>40.454700000000003</v>
      </c>
      <c r="M7" s="10">
        <v>33.099300000000007</v>
      </c>
      <c r="N7" s="10">
        <f t="shared" si="0"/>
        <v>674.245</v>
      </c>
      <c r="O7" s="10">
        <f t="shared" si="1"/>
        <v>551.65500000000009</v>
      </c>
      <c r="P7" s="10">
        <f t="shared" si="2"/>
        <v>1225.9000000000001</v>
      </c>
      <c r="Q7" s="9"/>
    </row>
    <row r="8" spans="1:17" x14ac:dyDescent="0.45">
      <c r="A8" s="2" t="s">
        <v>88</v>
      </c>
      <c r="B8" s="10">
        <v>25.081914000000001</v>
      </c>
      <c r="C8" s="10">
        <v>20.521566</v>
      </c>
      <c r="D8" s="10">
        <v>37.622870999999996</v>
      </c>
      <c r="E8" s="10">
        <v>30.782348999999996</v>
      </c>
      <c r="F8" s="10">
        <v>50.163828000000002</v>
      </c>
      <c r="G8" s="10" t="s">
        <v>148</v>
      </c>
      <c r="H8" s="10">
        <v>62.704785000000001</v>
      </c>
      <c r="I8" s="10">
        <v>51.303914999999996</v>
      </c>
      <c r="J8" s="10">
        <v>20.901595</v>
      </c>
      <c r="K8" s="10">
        <v>17.101305</v>
      </c>
      <c r="L8" s="10">
        <v>12.540957000000001</v>
      </c>
      <c r="M8" s="10">
        <v>10.260783</v>
      </c>
      <c r="N8" s="10">
        <f t="shared" si="0"/>
        <v>209.01594999999998</v>
      </c>
      <c r="O8" s="10" t="e">
        <f t="shared" si="1"/>
        <v>#VALUE!</v>
      </c>
      <c r="P8" s="10" t="e">
        <f t="shared" si="2"/>
        <v>#VALUE!</v>
      </c>
      <c r="Q8" s="9"/>
    </row>
    <row r="9" spans="1:17" x14ac:dyDescent="0.45">
      <c r="A9" s="2" t="s">
        <v>32</v>
      </c>
      <c r="B9" s="10">
        <v>26.700102000000005</v>
      </c>
      <c r="C9" s="10">
        <v>21.845538000000001</v>
      </c>
      <c r="D9" s="10">
        <v>40.050153000000009</v>
      </c>
      <c r="E9" s="10">
        <v>32.768307</v>
      </c>
      <c r="F9" s="10">
        <v>53.400204000000009</v>
      </c>
      <c r="G9" s="10">
        <v>43.691076000000002</v>
      </c>
      <c r="H9" s="10">
        <v>66.75025500000001</v>
      </c>
      <c r="I9" s="10">
        <v>54.613845000000005</v>
      </c>
      <c r="J9" s="10">
        <v>22.250085000000006</v>
      </c>
      <c r="K9" s="10">
        <v>18.204615</v>
      </c>
      <c r="L9" s="10">
        <v>13.350051000000002</v>
      </c>
      <c r="M9" s="10">
        <v>10.922769000000001</v>
      </c>
      <c r="N9" s="10">
        <f t="shared" si="0"/>
        <v>222.50085000000004</v>
      </c>
      <c r="O9" s="10">
        <f t="shared" si="1"/>
        <v>182.04614999999998</v>
      </c>
      <c r="P9" s="10">
        <f t="shared" si="2"/>
        <v>404.54700000000003</v>
      </c>
      <c r="Q9" s="9"/>
    </row>
    <row r="10" spans="1:17" x14ac:dyDescent="0.45">
      <c r="A10" s="2" t="s">
        <v>91</v>
      </c>
      <c r="B10" s="10">
        <v>23.463726000000001</v>
      </c>
      <c r="C10" s="10">
        <v>19.197593999999999</v>
      </c>
      <c r="D10" s="10">
        <v>35.195589000000005</v>
      </c>
      <c r="E10" s="10">
        <v>28.796391</v>
      </c>
      <c r="F10" s="10">
        <v>46.927452000000002</v>
      </c>
      <c r="G10" s="10">
        <v>38.395187999999997</v>
      </c>
      <c r="H10" s="10">
        <v>58.659315000000007</v>
      </c>
      <c r="I10" s="10">
        <v>47.993985000000002</v>
      </c>
      <c r="J10" s="10">
        <v>19.553105000000002</v>
      </c>
      <c r="K10" s="10">
        <v>15.997995000000001</v>
      </c>
      <c r="L10" s="10">
        <v>11.731863000000001</v>
      </c>
      <c r="M10" s="10">
        <v>9.5987969999999994</v>
      </c>
      <c r="N10" s="10">
        <f t="shared" si="0"/>
        <v>195.53105000000002</v>
      </c>
      <c r="O10" s="10">
        <f t="shared" si="1"/>
        <v>159.97995</v>
      </c>
      <c r="P10" s="10">
        <f t="shared" si="2"/>
        <v>355.51100000000002</v>
      </c>
      <c r="Q10" s="9"/>
    </row>
    <row r="11" spans="1:17" x14ac:dyDescent="0.45">
      <c r="A11" s="2" t="s">
        <v>120</v>
      </c>
      <c r="B11" s="10">
        <v>21.036443999999999</v>
      </c>
      <c r="C11" s="10">
        <v>17.211635999999999</v>
      </c>
      <c r="D11" s="10">
        <v>31.554665999999997</v>
      </c>
      <c r="E11" s="10">
        <v>25.817453999999998</v>
      </c>
      <c r="F11" s="10">
        <v>42.072887999999999</v>
      </c>
      <c r="G11" s="10">
        <v>34.423271999999997</v>
      </c>
      <c r="H11" s="10">
        <v>52.591109999999993</v>
      </c>
      <c r="I11" s="10">
        <v>43.029089999999997</v>
      </c>
      <c r="J11" s="10">
        <v>17.530370000000001</v>
      </c>
      <c r="K11" s="10">
        <v>14.343029999999999</v>
      </c>
      <c r="L11" s="10">
        <v>10.518222</v>
      </c>
      <c r="M11" s="10">
        <v>8.6058179999999993</v>
      </c>
      <c r="N11" s="10">
        <f t="shared" si="0"/>
        <v>175.30369999999999</v>
      </c>
      <c r="O11" s="10">
        <f t="shared" si="1"/>
        <v>143.43029999999999</v>
      </c>
      <c r="P11" s="10">
        <f t="shared" si="2"/>
        <v>318.73399999999998</v>
      </c>
      <c r="Q11" s="9"/>
    </row>
    <row r="12" spans="1:17" x14ac:dyDescent="0.45">
      <c r="A12" s="2" t="s">
        <v>93</v>
      </c>
      <c r="B12" s="10">
        <v>170.71883399999999</v>
      </c>
      <c r="C12" s="10">
        <v>139.679046</v>
      </c>
      <c r="D12" s="10">
        <v>256.07825100000002</v>
      </c>
      <c r="E12" s="10">
        <v>209.51856900000001</v>
      </c>
      <c r="F12" s="10">
        <v>341.43766799999997</v>
      </c>
      <c r="G12" s="10">
        <v>279.358092</v>
      </c>
      <c r="H12" s="10">
        <v>426.79708499999998</v>
      </c>
      <c r="I12" s="10">
        <v>349.19761499999998</v>
      </c>
      <c r="J12" s="10">
        <v>142.26569500000002</v>
      </c>
      <c r="K12" s="10">
        <v>116.39920500000001</v>
      </c>
      <c r="L12" s="10">
        <v>85.359416999999993</v>
      </c>
      <c r="M12" s="10">
        <v>69.839523</v>
      </c>
      <c r="N12" s="10">
        <f t="shared" si="0"/>
        <v>1422.6569499999998</v>
      </c>
      <c r="O12" s="10">
        <f t="shared" si="1"/>
        <v>1163.9920500000001</v>
      </c>
      <c r="P12" s="10">
        <f t="shared" si="2"/>
        <v>2586.6489999999999</v>
      </c>
      <c r="Q12" s="9"/>
    </row>
    <row r="13" spans="1:17" x14ac:dyDescent="0.45">
      <c r="A13" s="2" t="s">
        <v>95</v>
      </c>
      <c r="B13" s="10">
        <v>27.509196000000003</v>
      </c>
      <c r="C13" s="10">
        <v>22.507524000000004</v>
      </c>
      <c r="D13" s="10">
        <v>41.263794000000004</v>
      </c>
      <c r="E13" s="10">
        <v>33.761286000000005</v>
      </c>
      <c r="F13" s="10">
        <v>55.018392000000006</v>
      </c>
      <c r="G13" s="10">
        <v>45.015048000000007</v>
      </c>
      <c r="H13" s="10">
        <v>68.772990000000007</v>
      </c>
      <c r="I13" s="10">
        <v>56.268810000000009</v>
      </c>
      <c r="J13" s="10">
        <v>22.924330000000005</v>
      </c>
      <c r="K13" s="10">
        <v>18.756270000000004</v>
      </c>
      <c r="L13" s="10">
        <v>13.754598000000001</v>
      </c>
      <c r="M13" s="10">
        <v>11.253762000000002</v>
      </c>
      <c r="N13" s="10">
        <f t="shared" si="0"/>
        <v>229.24330000000003</v>
      </c>
      <c r="O13" s="10">
        <f t="shared" si="1"/>
        <v>187.56270000000001</v>
      </c>
      <c r="P13" s="10">
        <f t="shared" si="2"/>
        <v>416.80600000000004</v>
      </c>
      <c r="Q13" s="9"/>
    </row>
    <row r="14" spans="1:17" x14ac:dyDescent="0.45">
      <c r="A14" s="2" t="s">
        <v>97</v>
      </c>
      <c r="B14" s="10">
        <v>22.654632000000003</v>
      </c>
      <c r="C14" s="10">
        <v>18.535608</v>
      </c>
      <c r="D14" s="10">
        <v>33.981948000000003</v>
      </c>
      <c r="E14" s="10">
        <v>27.803412000000002</v>
      </c>
      <c r="F14" s="10">
        <v>45.309264000000006</v>
      </c>
      <c r="G14" s="10">
        <v>37.071216</v>
      </c>
      <c r="H14" s="10">
        <v>56.636580000000009</v>
      </c>
      <c r="I14" s="10">
        <v>46.339019999999998</v>
      </c>
      <c r="J14" s="10">
        <v>18.878860000000003</v>
      </c>
      <c r="K14" s="10">
        <v>15.446340000000001</v>
      </c>
      <c r="L14" s="10">
        <v>11.327316000000001</v>
      </c>
      <c r="M14" s="10">
        <v>9.2678039999999999</v>
      </c>
      <c r="N14" s="10">
        <f t="shared" si="0"/>
        <v>188.78860000000003</v>
      </c>
      <c r="O14" s="10">
        <f t="shared" si="1"/>
        <v>154.46340000000001</v>
      </c>
      <c r="P14" s="10">
        <f t="shared" si="2"/>
        <v>343.25200000000007</v>
      </c>
      <c r="Q14" s="9"/>
    </row>
    <row r="15" spans="1:17" x14ac:dyDescent="0.45">
      <c r="A15" s="2" t="s">
        <v>99</v>
      </c>
      <c r="B15" s="10">
        <v>29.936478000000001</v>
      </c>
      <c r="C15" s="10">
        <v>24.493481999999997</v>
      </c>
      <c r="D15" s="10">
        <v>44.904716999999998</v>
      </c>
      <c r="E15" s="10">
        <v>36.740223</v>
      </c>
      <c r="F15" s="10">
        <v>59.872956000000002</v>
      </c>
      <c r="G15" s="10">
        <v>48.986963999999993</v>
      </c>
      <c r="H15" s="10">
        <v>74.841194999999999</v>
      </c>
      <c r="I15" s="10">
        <v>61.233704999999993</v>
      </c>
      <c r="J15" s="10">
        <v>24.947065000000002</v>
      </c>
      <c r="K15" s="10">
        <v>20.411235000000001</v>
      </c>
      <c r="L15" s="10">
        <v>14.968239000000001</v>
      </c>
      <c r="M15" s="10">
        <v>12.246740999999998</v>
      </c>
      <c r="N15" s="10">
        <f t="shared" si="0"/>
        <v>249.47065000000003</v>
      </c>
      <c r="O15" s="10">
        <f t="shared" si="1"/>
        <v>204.11234999999996</v>
      </c>
      <c r="P15" s="10">
        <f t="shared" si="2"/>
        <v>453.58299999999997</v>
      </c>
      <c r="Q15" s="9"/>
    </row>
    <row r="16" spans="1:17" x14ac:dyDescent="0.45">
      <c r="A16" s="2" t="s">
        <v>101</v>
      </c>
      <c r="B16" s="10">
        <v>28.318290000000005</v>
      </c>
      <c r="C16" s="10">
        <v>23.169510000000002</v>
      </c>
      <c r="D16" s="10">
        <v>42.477435000000007</v>
      </c>
      <c r="E16" s="10">
        <v>34.754265000000004</v>
      </c>
      <c r="F16" s="10">
        <v>56.636580000000009</v>
      </c>
      <c r="G16" s="10">
        <v>46.339020000000005</v>
      </c>
      <c r="H16" s="10">
        <v>70.795725000000019</v>
      </c>
      <c r="I16" s="10">
        <v>57.923775000000006</v>
      </c>
      <c r="J16" s="10">
        <v>23.598575000000007</v>
      </c>
      <c r="K16" s="10">
        <v>19.307925000000004</v>
      </c>
      <c r="L16" s="10">
        <v>14.159145000000002</v>
      </c>
      <c r="M16" s="10">
        <v>11.584755000000001</v>
      </c>
      <c r="N16" s="10">
        <f t="shared" si="0"/>
        <v>235.98575000000005</v>
      </c>
      <c r="O16" s="10">
        <f t="shared" si="1"/>
        <v>193.07925000000003</v>
      </c>
      <c r="P16" s="10">
        <f t="shared" si="2"/>
        <v>429.06500000000005</v>
      </c>
      <c r="Q16" s="9"/>
    </row>
    <row r="17" spans="1:17" x14ac:dyDescent="0.45">
      <c r="A17" s="2" t="s">
        <v>103</v>
      </c>
      <c r="B17" s="10">
        <v>42.072887999999999</v>
      </c>
      <c r="C17" s="10">
        <v>34.423271999999997</v>
      </c>
      <c r="D17" s="10">
        <v>63.109331999999995</v>
      </c>
      <c r="E17" s="10">
        <v>51.634907999999996</v>
      </c>
      <c r="F17" s="10">
        <v>84.145775999999998</v>
      </c>
      <c r="G17" s="10">
        <v>68.846543999999994</v>
      </c>
      <c r="H17" s="10">
        <v>105.18221999999999</v>
      </c>
      <c r="I17" s="10">
        <v>86.058179999999993</v>
      </c>
      <c r="J17" s="10">
        <v>35.060740000000003</v>
      </c>
      <c r="K17" s="10">
        <v>28.686059999999998</v>
      </c>
      <c r="L17" s="10">
        <v>21.036443999999999</v>
      </c>
      <c r="M17" s="10">
        <v>17.211635999999999</v>
      </c>
      <c r="N17" s="10">
        <f t="shared" si="0"/>
        <v>350.60739999999998</v>
      </c>
      <c r="O17" s="10">
        <f t="shared" si="1"/>
        <v>286.86059999999998</v>
      </c>
      <c r="P17" s="10">
        <f t="shared" si="2"/>
        <v>637.46799999999996</v>
      </c>
      <c r="Q17" s="9"/>
    </row>
    <row r="18" spans="1:17" x14ac:dyDescent="0.45">
      <c r="A18" s="2" t="s">
        <v>105</v>
      </c>
      <c r="B18" s="10">
        <v>38.836511999999999</v>
      </c>
      <c r="C18" s="10">
        <v>31.775327999999998</v>
      </c>
      <c r="D18" s="10">
        <v>58.254767999999999</v>
      </c>
      <c r="E18" s="10">
        <v>47.662991999999996</v>
      </c>
      <c r="F18" s="10">
        <v>77.673023999999998</v>
      </c>
      <c r="G18" s="10">
        <v>63.550655999999996</v>
      </c>
      <c r="H18" s="10">
        <v>97.091279999999998</v>
      </c>
      <c r="I18" s="10">
        <v>79.43831999999999</v>
      </c>
      <c r="J18" s="10">
        <v>32.363760000000006</v>
      </c>
      <c r="K18" s="10">
        <v>26.47944</v>
      </c>
      <c r="L18" s="10">
        <v>19.418256</v>
      </c>
      <c r="M18" s="10">
        <v>15.887663999999999</v>
      </c>
      <c r="N18" s="10">
        <f t="shared" si="0"/>
        <v>323.63759999999996</v>
      </c>
      <c r="O18" s="10">
        <f t="shared" si="1"/>
        <v>264.79439999999994</v>
      </c>
      <c r="P18" s="10">
        <f t="shared" si="2"/>
        <v>588.4319999999999</v>
      </c>
      <c r="Q18" s="9"/>
    </row>
    <row r="19" spans="1:17" x14ac:dyDescent="0.45">
      <c r="A19" s="2" t="s">
        <v>107</v>
      </c>
      <c r="B19" s="10">
        <v>33.98194800000001</v>
      </c>
      <c r="C19" s="10">
        <v>27.803412000000002</v>
      </c>
      <c r="D19" s="10">
        <v>50.972922000000011</v>
      </c>
      <c r="E19" s="10">
        <v>41.705118000000006</v>
      </c>
      <c r="F19" s="10">
        <v>67.96389600000002</v>
      </c>
      <c r="G19" s="10">
        <v>55.606824000000003</v>
      </c>
      <c r="H19" s="10">
        <v>84.954870000000014</v>
      </c>
      <c r="I19" s="10">
        <v>69.508530000000007</v>
      </c>
      <c r="J19" s="10">
        <v>28.318290000000008</v>
      </c>
      <c r="K19" s="10">
        <v>23.169510000000002</v>
      </c>
      <c r="L19" s="10">
        <v>16.990974000000005</v>
      </c>
      <c r="M19" s="10">
        <v>13.901706000000001</v>
      </c>
      <c r="N19" s="10">
        <f t="shared" si="0"/>
        <v>283.18290000000007</v>
      </c>
      <c r="O19" s="10">
        <f t="shared" si="1"/>
        <v>231.69510000000002</v>
      </c>
      <c r="P19" s="10">
        <f t="shared" si="2"/>
        <v>514.87800000000016</v>
      </c>
      <c r="Q19" s="9"/>
    </row>
    <row r="20" spans="1:17" x14ac:dyDescent="0.45">
      <c r="A20" s="2" t="s">
        <v>109</v>
      </c>
      <c r="B20" s="10">
        <v>25.891008000000003</v>
      </c>
      <c r="C20" s="10">
        <v>21.183552000000002</v>
      </c>
      <c r="D20" s="10">
        <v>38.836512000000006</v>
      </c>
      <c r="E20" s="10">
        <v>31.775328000000002</v>
      </c>
      <c r="F20" s="10">
        <v>51.782016000000006</v>
      </c>
      <c r="G20" s="10">
        <v>42.367104000000005</v>
      </c>
      <c r="H20" s="10">
        <v>64.727519999999998</v>
      </c>
      <c r="I20" s="10">
        <v>52.958880000000001</v>
      </c>
      <c r="J20" s="10">
        <v>21.575840000000003</v>
      </c>
      <c r="K20" s="10">
        <v>17.652960000000004</v>
      </c>
      <c r="L20" s="10">
        <v>12.945504000000001</v>
      </c>
      <c r="M20" s="10">
        <v>10.591776000000001</v>
      </c>
      <c r="N20" s="10">
        <f t="shared" si="0"/>
        <v>215.75840000000002</v>
      </c>
      <c r="O20" s="10">
        <f t="shared" si="1"/>
        <v>176.52960000000002</v>
      </c>
      <c r="P20" s="10">
        <f t="shared" si="2"/>
        <v>392.28800000000001</v>
      </c>
      <c r="Q20" s="9"/>
    </row>
    <row r="24" spans="1:17" x14ac:dyDescent="0.45">
      <c r="P24" s="11"/>
    </row>
    <row r="26" spans="1:17" x14ac:dyDescent="0.45">
      <c r="B26" s="7"/>
    </row>
    <row r="27" spans="1:17" x14ac:dyDescent="0.45">
      <c r="B27" s="7"/>
    </row>
  </sheetData>
  <mergeCells count="8">
    <mergeCell ref="B2:C2"/>
    <mergeCell ref="P2:P3"/>
    <mergeCell ref="N2:O2"/>
    <mergeCell ref="L2:M2"/>
    <mergeCell ref="J2:K2"/>
    <mergeCell ref="H2:I2"/>
    <mergeCell ref="F2:G2"/>
    <mergeCell ref="D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A1:M25"/>
  <sheetViews>
    <sheetView workbookViewId="0">
      <selection activeCell="G3" sqref="G3"/>
    </sheetView>
  </sheetViews>
  <sheetFormatPr defaultRowHeight="17" x14ac:dyDescent="0.45"/>
  <cols>
    <col min="1" max="1" width="15.5" bestFit="1" customWidth="1"/>
    <col min="2" max="2" width="17.75" customWidth="1"/>
    <col min="3" max="3" width="9.58203125" customWidth="1"/>
    <col min="4" max="4" width="10.25" customWidth="1"/>
    <col min="5" max="5" width="10.25" bestFit="1" customWidth="1"/>
    <col min="6" max="6" width="11.58203125" customWidth="1"/>
    <col min="7" max="7" width="17.25" bestFit="1" customWidth="1"/>
    <col min="8" max="8" width="9" bestFit="1" customWidth="1"/>
    <col min="9" max="9" width="3" customWidth="1"/>
    <col min="10" max="10" width="17.25" customWidth="1"/>
    <col min="11" max="11" width="11" customWidth="1"/>
    <col min="12" max="13" width="7.75" customWidth="1"/>
  </cols>
  <sheetData>
    <row r="1" spans="1:13" x14ac:dyDescent="0.45">
      <c r="A1" t="s">
        <v>0</v>
      </c>
      <c r="J1" t="s">
        <v>53</v>
      </c>
    </row>
    <row r="2" spans="1:13" x14ac:dyDescent="0.45">
      <c r="A2" s="4" t="s">
        <v>1</v>
      </c>
      <c r="B2" s="2" t="s">
        <v>2</v>
      </c>
      <c r="C2" s="2" t="s">
        <v>3</v>
      </c>
      <c r="D2" s="2" t="s">
        <v>5</v>
      </c>
      <c r="E2" s="2" t="s">
        <v>4</v>
      </c>
      <c r="F2" s="2" t="s">
        <v>6</v>
      </c>
      <c r="G2" s="4" t="s">
        <v>12</v>
      </c>
      <c r="H2" s="4" t="s">
        <v>54</v>
      </c>
      <c r="J2" s="2" t="s">
        <v>3</v>
      </c>
      <c r="K2" s="4">
        <v>2023</v>
      </c>
      <c r="L2" s="4">
        <v>2024</v>
      </c>
      <c r="M2" s="4">
        <v>2025</v>
      </c>
    </row>
    <row r="3" spans="1:13" x14ac:dyDescent="0.45">
      <c r="A3" s="2" t="str">
        <f>LOOKUP(C3,{"세외수입","지방세"},{22,11})&amp;"-" &amp; SUBSTITUTE(E3,".","")&amp;"-"&amp;ROW()</f>
        <v>11-20250512-3</v>
      </c>
      <c r="B3" s="5" t="s">
        <v>9</v>
      </c>
      <c r="C3" s="5" t="s">
        <v>7</v>
      </c>
      <c r="D3" s="6">
        <v>2545400</v>
      </c>
      <c r="E3" s="2" t="s">
        <v>149</v>
      </c>
      <c r="F3" s="2" t="s">
        <v>13</v>
      </c>
      <c r="G3" s="2"/>
      <c r="H3" s="2" t="str">
        <f>IF(ISNUMBER(SEARCH("주택",B3)),"주택","")</f>
        <v>주택</v>
      </c>
      <c r="I3" s="17"/>
      <c r="J3" s="5" t="s">
        <v>7</v>
      </c>
      <c r="K3" s="16" t="str">
        <f>TEXT(SUMIFS($D$3:$D$25,$C$3:$C$25,$J3,$E$3:$E$25,K$2&amp;"*")/SUMIFS($D$3:$D$25,$E$3:$E$25,K$2&amp;"*"),"0.0%")</f>
        <v>97.8%</v>
      </c>
      <c r="L3" s="16" t="str">
        <f t="shared" ref="L3:M4" si="0">TEXT(SUMIFS($D$3:$D$25,$C$3:$C$25,$J3,$E$3:$E$25,L$2&amp;"*")/SUMIFS($D$3:$D$25,$E$3:$E$25,L$2&amp;"*"),"0.0%")</f>
        <v>98.6%</v>
      </c>
      <c r="M3" s="16" t="str">
        <f t="shared" si="0"/>
        <v>99.3%</v>
      </c>
    </row>
    <row r="4" spans="1:13" x14ac:dyDescent="0.45">
      <c r="A4" s="2" t="str">
        <f>LOOKUP(C4,{"세외수입","지방세"},{22,11})&amp;"-" &amp; SUBSTITUTE(E4,".","")&amp;"-"&amp;ROW()</f>
        <v>11-20250618-4</v>
      </c>
      <c r="B4" s="5" t="s">
        <v>57</v>
      </c>
      <c r="C4" s="5" t="s">
        <v>7</v>
      </c>
      <c r="D4" s="6">
        <v>2339080</v>
      </c>
      <c r="E4" s="2" t="s">
        <v>150</v>
      </c>
      <c r="F4" s="2" t="s">
        <v>15</v>
      </c>
      <c r="G4" s="2"/>
      <c r="H4" s="2" t="str">
        <f t="shared" ref="H4:H25" si="1">IF(ISNUMBER(SEARCH("주택",B4)),"주택","")</f>
        <v/>
      </c>
      <c r="I4" s="17"/>
      <c r="J4" s="5" t="s">
        <v>8</v>
      </c>
      <c r="K4" s="16" t="str">
        <f>TEXT(SUMIFS($D$3:$D$25,$C$3:$C$25,$J4,$E$3:$E$25,K$2&amp;"*")/SUMIFS($D$3:$D$25,$E$3:$E$25,K$2&amp;"*"),"0.0%")</f>
        <v>2.2%</v>
      </c>
      <c r="L4" s="16" t="str">
        <f t="shared" si="0"/>
        <v>1.4%</v>
      </c>
      <c r="M4" s="16" t="str">
        <f t="shared" si="0"/>
        <v>0.7%</v>
      </c>
    </row>
    <row r="5" spans="1:13" x14ac:dyDescent="0.45">
      <c r="A5" s="2" t="str">
        <f>LOOKUP(C5,{"세외수입","지방세"},{22,11})&amp;"-" &amp; SUBSTITUTE(E5,".","")&amp;"-"&amp;ROW()</f>
        <v>11-20250129-5</v>
      </c>
      <c r="B5" s="5" t="s">
        <v>10</v>
      </c>
      <c r="C5" s="5" t="s">
        <v>7</v>
      </c>
      <c r="D5" s="6">
        <v>3858620</v>
      </c>
      <c r="E5" s="2" t="s">
        <v>151</v>
      </c>
      <c r="F5" s="2" t="s">
        <v>14</v>
      </c>
      <c r="G5" s="2"/>
      <c r="H5" s="2" t="str">
        <f t="shared" si="1"/>
        <v/>
      </c>
      <c r="I5" s="17"/>
    </row>
    <row r="6" spans="1:13" x14ac:dyDescent="0.45">
      <c r="A6" s="2" t="str">
        <f>LOOKUP(C6,{"세외수입","지방세"},{22,11})&amp;"-" &amp; SUBSTITUTE(E6,".","")&amp;"-"&amp;ROW()</f>
        <v>11-20251224-6</v>
      </c>
      <c r="B6" s="5" t="s">
        <v>11</v>
      </c>
      <c r="C6" s="5" t="s">
        <v>7</v>
      </c>
      <c r="D6" s="6">
        <v>4904570</v>
      </c>
      <c r="E6" s="2" t="s">
        <v>152</v>
      </c>
      <c r="F6" s="2" t="s">
        <v>15</v>
      </c>
      <c r="G6" s="2"/>
      <c r="H6" s="2" t="str">
        <f t="shared" si="1"/>
        <v>주택</v>
      </c>
      <c r="I6" s="17"/>
    </row>
    <row r="7" spans="1:13" x14ac:dyDescent="0.45">
      <c r="A7" s="2" t="str">
        <f>LOOKUP(C7,{"세외수입","지방세"},{22,11})&amp;"-" &amp; SUBSTITUTE(E7,".","")&amp;"-"&amp;ROW()</f>
        <v>22-20250224-7</v>
      </c>
      <c r="B7" s="5" t="s">
        <v>59</v>
      </c>
      <c r="C7" s="5" t="s">
        <v>8</v>
      </c>
      <c r="D7" s="6">
        <v>42000</v>
      </c>
      <c r="E7" s="2" t="s">
        <v>153</v>
      </c>
      <c r="F7" s="2" t="s">
        <v>13</v>
      </c>
      <c r="G7" s="2"/>
      <c r="H7" s="2" t="str">
        <f t="shared" si="1"/>
        <v/>
      </c>
      <c r="I7" s="17"/>
      <c r="J7" t="s">
        <v>55</v>
      </c>
      <c r="M7" s="20" t="s">
        <v>174</v>
      </c>
    </row>
    <row r="8" spans="1:13" x14ac:dyDescent="0.45">
      <c r="A8" s="2" t="str">
        <f>LOOKUP(C8,{"세외수입","지방세"},{22,11})&amp;"-" &amp; SUBSTITUTE(E8,".","")&amp;"-"&amp;ROW()</f>
        <v>22-20250722-8</v>
      </c>
      <c r="B8" s="5" t="s">
        <v>58</v>
      </c>
      <c r="C8" s="5" t="s">
        <v>8</v>
      </c>
      <c r="D8" s="6">
        <v>58500</v>
      </c>
      <c r="E8" s="2" t="s">
        <v>154</v>
      </c>
      <c r="F8" s="2" t="s">
        <v>14</v>
      </c>
      <c r="G8" s="2"/>
      <c r="H8" s="2" t="str">
        <f t="shared" si="1"/>
        <v/>
      </c>
      <c r="I8" s="17"/>
      <c r="J8" s="2" t="s">
        <v>2</v>
      </c>
      <c r="K8" s="4" t="s">
        <v>4</v>
      </c>
    </row>
    <row r="9" spans="1:13" x14ac:dyDescent="0.45">
      <c r="A9" s="2" t="str">
        <f>LOOKUP(C9,{"세외수입","지방세"},{22,11})&amp;"-" &amp; SUBSTITUTE(E9,".","")&amp;"-"&amp;ROW()</f>
        <v>11-20250415-9</v>
      </c>
      <c r="B9" s="5" t="s">
        <v>56</v>
      </c>
      <c r="C9" s="5" t="s">
        <v>7</v>
      </c>
      <c r="D9" s="6">
        <v>18900</v>
      </c>
      <c r="E9" s="2" t="s">
        <v>155</v>
      </c>
      <c r="F9" s="2" t="s">
        <v>15</v>
      </c>
      <c r="G9" s="2"/>
      <c r="H9" s="2" t="str">
        <f t="shared" si="1"/>
        <v/>
      </c>
      <c r="I9" s="17"/>
      <c r="J9" s="5" t="s">
        <v>60</v>
      </c>
      <c r="K9" s="16" t="str">
        <f t="array" ref="K9">VLOOKUP(LARGE( ($B$3:$B$25=J9)*($D$3:$D$25),1),$D$3:$E$25,2,FALSE)</f>
        <v>2024.05.05</v>
      </c>
    </row>
    <row r="10" spans="1:13" x14ac:dyDescent="0.45">
      <c r="A10" s="2" t="str">
        <f>LOOKUP(C10,{"세외수입","지방세"},{22,11})&amp;"-" &amp; SUBSTITUTE(E10,".","")&amp;"-"&amp;ROW()</f>
        <v>11-20230814-10</v>
      </c>
      <c r="B10" s="5" t="s">
        <v>60</v>
      </c>
      <c r="C10" s="5" t="s">
        <v>7</v>
      </c>
      <c r="D10" s="6">
        <v>180110</v>
      </c>
      <c r="E10" s="2" t="s">
        <v>156</v>
      </c>
      <c r="F10" s="2" t="s">
        <v>14</v>
      </c>
      <c r="G10" s="2"/>
      <c r="H10" s="2" t="str">
        <f t="shared" si="1"/>
        <v/>
      </c>
      <c r="I10" s="17"/>
      <c r="J10" s="5" t="s">
        <v>61</v>
      </c>
      <c r="K10" s="16" t="str">
        <f t="array" ref="K10">VLOOKUP(LARGE( ($B$3:$B$25=J10)*($D$3:$D$25),1),$D$3:$E$25,2,FALSE)</f>
        <v>2025.06.05</v>
      </c>
    </row>
    <row r="11" spans="1:13" x14ac:dyDescent="0.45">
      <c r="A11" s="2" t="str">
        <f>LOOKUP(C11,{"세외수입","지방세"},{22,11})&amp;"-" &amp; SUBSTITUTE(E11,".","")&amp;"-"&amp;ROW()</f>
        <v>11-20250605-11</v>
      </c>
      <c r="B11" s="5" t="s">
        <v>61</v>
      </c>
      <c r="C11" s="5" t="s">
        <v>7</v>
      </c>
      <c r="D11" s="6">
        <v>57500</v>
      </c>
      <c r="E11" s="2" t="s">
        <v>173</v>
      </c>
      <c r="F11" s="2" t="s">
        <v>13</v>
      </c>
      <c r="G11" s="2"/>
      <c r="H11" s="2" t="str">
        <f t="shared" si="1"/>
        <v/>
      </c>
      <c r="I11" s="17"/>
      <c r="J11" s="5" t="s">
        <v>58</v>
      </c>
      <c r="K11" s="16" t="str">
        <f t="array" ref="K11">VLOOKUP(LARGE( ($B$3:$B$25=J11)*($D$3:$D$25),1),$D$3:$E$25,2,FALSE)</f>
        <v>2025.07.22</v>
      </c>
    </row>
    <row r="12" spans="1:13" x14ac:dyDescent="0.45">
      <c r="A12" s="2" t="str">
        <f>LOOKUP(C12,{"세외수입","지방세"},{22,11})&amp;"-" &amp; SUBSTITUTE(E12,".","")&amp;"-"&amp;ROW()</f>
        <v>11-20240525-12</v>
      </c>
      <c r="B12" s="5" t="s">
        <v>57</v>
      </c>
      <c r="C12" s="5" t="s">
        <v>7</v>
      </c>
      <c r="D12" s="6">
        <v>992700</v>
      </c>
      <c r="E12" s="2" t="s">
        <v>157</v>
      </c>
      <c r="F12" s="2" t="s">
        <v>15</v>
      </c>
      <c r="G12" s="2"/>
      <c r="H12" s="2" t="str">
        <f t="shared" si="1"/>
        <v/>
      </c>
      <c r="I12" s="17"/>
      <c r="J12" s="5" t="s">
        <v>10</v>
      </c>
      <c r="K12" s="16" t="str">
        <f t="array" ref="K12">VLOOKUP(LARGE( ($B$3:$B$25=J12)*($D$3:$D$25),1),$D$3:$E$25,2,FALSE)</f>
        <v>2025.01.29</v>
      </c>
    </row>
    <row r="13" spans="1:13" x14ac:dyDescent="0.45">
      <c r="A13" s="2" t="str">
        <f>LOOKUP(C13,{"세외수입","지방세"},{22,11})&amp;"-" &amp; SUBSTITUTE(E13,".","")&amp;"-"&amp;ROW()</f>
        <v>11-20240115-13</v>
      </c>
      <c r="B13" s="5" t="s">
        <v>10</v>
      </c>
      <c r="C13" s="5" t="s">
        <v>7</v>
      </c>
      <c r="D13" s="6">
        <v>1138000</v>
      </c>
      <c r="E13" s="2" t="s">
        <v>158</v>
      </c>
      <c r="F13" s="2" t="s">
        <v>14</v>
      </c>
      <c r="G13" s="2"/>
      <c r="H13" s="2" t="str">
        <f t="shared" si="1"/>
        <v/>
      </c>
      <c r="I13" s="17"/>
      <c r="J13" s="5" t="s">
        <v>11</v>
      </c>
      <c r="K13" s="16" t="str">
        <f t="array" ref="K13">VLOOKUP(LARGE( ($B$3:$B$25=J13)*($D$3:$D$25),1),$D$3:$E$25,2,FALSE)</f>
        <v>2025.12.24</v>
      </c>
    </row>
    <row r="14" spans="1:13" x14ac:dyDescent="0.45">
      <c r="A14" s="2" t="str">
        <f>LOOKUP(C14,{"세외수입","지방세"},{22,11})&amp;"-" &amp; SUBSTITUTE(E14,".","")&amp;"-"&amp;ROW()</f>
        <v>11-20241222-14</v>
      </c>
      <c r="B14" s="5" t="s">
        <v>11</v>
      </c>
      <c r="C14" s="5" t="s">
        <v>7</v>
      </c>
      <c r="D14" s="6">
        <v>2686210</v>
      </c>
      <c r="E14" s="2" t="s">
        <v>159</v>
      </c>
      <c r="F14" s="2" t="s">
        <v>13</v>
      </c>
      <c r="G14" s="2"/>
      <c r="H14" s="2" t="str">
        <f t="shared" si="1"/>
        <v>주택</v>
      </c>
      <c r="I14" s="17"/>
      <c r="J14" s="5" t="s">
        <v>56</v>
      </c>
      <c r="K14" s="16" t="str">
        <f t="array" ref="K14">VLOOKUP(LARGE( ($B$3:$B$25=J14)*($D$3:$D$25),1),$D$3:$E$25,2,FALSE)</f>
        <v>2023.04.04</v>
      </c>
    </row>
    <row r="15" spans="1:13" x14ac:dyDescent="0.45">
      <c r="A15" s="2" t="str">
        <f>LOOKUP(C15,{"세외수입","지방세"},{22,11})&amp;"-" &amp; SUBSTITUTE(E15,".","")&amp;"-"&amp;ROW()</f>
        <v>11-20240411-15</v>
      </c>
      <c r="B15" s="5" t="s">
        <v>56</v>
      </c>
      <c r="C15" s="5" t="s">
        <v>7</v>
      </c>
      <c r="D15" s="6">
        <v>20120</v>
      </c>
      <c r="E15" s="2" t="s">
        <v>160</v>
      </c>
      <c r="F15" s="2" t="s">
        <v>14</v>
      </c>
      <c r="G15" s="2"/>
      <c r="H15" s="2" t="str">
        <f t="shared" si="1"/>
        <v/>
      </c>
      <c r="I15" s="17"/>
      <c r="J15" s="5" t="s">
        <v>59</v>
      </c>
      <c r="K15" s="16" t="str">
        <f t="array" ref="K15">VLOOKUP(LARGE( ($B$3:$B$25=J15)*($D$3:$D$25),1),$D$3:$E$25,2,FALSE)</f>
        <v>2023.08.09</v>
      </c>
    </row>
    <row r="16" spans="1:13" x14ac:dyDescent="0.45">
      <c r="A16" s="2" t="str">
        <f>LOOKUP(C16,{"세외수입","지방세"},{22,11})&amp;"-" &amp; SUBSTITUTE(E16,".","")&amp;"-"&amp;ROW()</f>
        <v>11-20230512-16</v>
      </c>
      <c r="B16" s="5" t="s">
        <v>57</v>
      </c>
      <c r="C16" s="5" t="s">
        <v>7</v>
      </c>
      <c r="D16" s="6">
        <v>564830</v>
      </c>
      <c r="E16" s="2" t="s">
        <v>161</v>
      </c>
      <c r="F16" s="2" t="s">
        <v>15</v>
      </c>
      <c r="G16" s="2"/>
      <c r="H16" s="2" t="str">
        <f t="shared" si="1"/>
        <v/>
      </c>
      <c r="I16" s="17"/>
      <c r="J16" s="5" t="s">
        <v>57</v>
      </c>
      <c r="K16" s="16" t="str">
        <f t="array" ref="K16">VLOOKUP(LARGE( ($B$3:$B$25=J16)*($D$3:$D$25),1),$D$3:$E$25,2,FALSE)</f>
        <v>2025.06.18</v>
      </c>
    </row>
    <row r="17" spans="1:11" x14ac:dyDescent="0.45">
      <c r="A17" s="2" t="str">
        <f>LOOKUP(C17,{"세외수입","지방세"},{22,11})&amp;"-" &amp; SUBSTITUTE(E17,".","")&amp;"-"&amp;ROW()</f>
        <v>11-20230123-17</v>
      </c>
      <c r="B17" s="5" t="s">
        <v>10</v>
      </c>
      <c r="C17" s="5" t="s">
        <v>7</v>
      </c>
      <c r="D17" s="6">
        <v>436240</v>
      </c>
      <c r="E17" s="2" t="s">
        <v>162</v>
      </c>
      <c r="F17" s="2" t="s">
        <v>14</v>
      </c>
      <c r="G17" s="2"/>
      <c r="H17" s="2" t="str">
        <f t="shared" si="1"/>
        <v/>
      </c>
      <c r="I17" s="17"/>
      <c r="J17" s="5" t="s">
        <v>9</v>
      </c>
      <c r="K17" s="16" t="str">
        <f t="array" ref="K17">VLOOKUP(LARGE( ($B$3:$B$25=J17)*($D$3:$D$25),1),$D$3:$E$25,2,FALSE)</f>
        <v>2025.05.12</v>
      </c>
    </row>
    <row r="18" spans="1:11" x14ac:dyDescent="0.45">
      <c r="A18" s="2" t="str">
        <f>LOOKUP(C18,{"세외수입","지방세"},{22,11})&amp;"-" &amp; SUBSTITUTE(E18,".","")&amp;"-"&amp;ROW()</f>
        <v>11-20231211-18</v>
      </c>
      <c r="B18" s="5" t="s">
        <v>11</v>
      </c>
      <c r="C18" s="5" t="s">
        <v>7</v>
      </c>
      <c r="D18" s="6">
        <v>4020320</v>
      </c>
      <c r="E18" s="2" t="s">
        <v>163</v>
      </c>
      <c r="F18" s="2" t="s">
        <v>13</v>
      </c>
      <c r="G18" s="2"/>
      <c r="H18" s="2" t="str">
        <f t="shared" si="1"/>
        <v>주택</v>
      </c>
      <c r="I18" s="17"/>
    </row>
    <row r="19" spans="1:11" x14ac:dyDescent="0.45">
      <c r="A19" s="2" t="str">
        <f>LOOKUP(C19,{"세외수입","지방세"},{22,11})&amp;"-" &amp; SUBSTITUTE(E19,".","")&amp;"-"&amp;ROW()</f>
        <v>11-20230404-19</v>
      </c>
      <c r="B19" s="5" t="s">
        <v>56</v>
      </c>
      <c r="C19" s="5" t="s">
        <v>7</v>
      </c>
      <c r="D19" s="6">
        <v>28160</v>
      </c>
      <c r="E19" s="2" t="s">
        <v>164</v>
      </c>
      <c r="F19" s="2" t="s">
        <v>15</v>
      </c>
      <c r="G19" s="2"/>
      <c r="H19" s="2" t="str">
        <f t="shared" si="1"/>
        <v/>
      </c>
      <c r="I19" s="17"/>
    </row>
    <row r="20" spans="1:11" x14ac:dyDescent="0.45">
      <c r="A20" s="2" t="str">
        <f>LOOKUP(C20,{"세외수입","지방세"},{22,11})&amp;"-" &amp; SUBSTITUTE(E20,".","")&amp;"-"&amp;ROW()</f>
        <v>22-20240202-20</v>
      </c>
      <c r="B20" s="5" t="s">
        <v>59</v>
      </c>
      <c r="C20" s="5" t="s">
        <v>8</v>
      </c>
      <c r="D20" s="6">
        <v>45000</v>
      </c>
      <c r="E20" s="2" t="s">
        <v>165</v>
      </c>
      <c r="F20" s="2" t="s">
        <v>14</v>
      </c>
      <c r="G20" s="2"/>
      <c r="H20" s="2" t="str">
        <f t="shared" si="1"/>
        <v/>
      </c>
      <c r="I20" s="17"/>
    </row>
    <row r="21" spans="1:11" x14ac:dyDescent="0.45">
      <c r="A21" s="2" t="str">
        <f>LOOKUP(C21,{"세외수입","지방세"},{22,11})&amp;"-" &amp; SUBSTITUTE(E21,".","")&amp;"-"&amp;ROW()</f>
        <v>22-20241110-21</v>
      </c>
      <c r="B21" s="5" t="s">
        <v>58</v>
      </c>
      <c r="C21" s="5" t="s">
        <v>8</v>
      </c>
      <c r="D21" s="6">
        <v>28800</v>
      </c>
      <c r="E21" s="2" t="s">
        <v>166</v>
      </c>
      <c r="F21" s="2" t="s">
        <v>13</v>
      </c>
      <c r="G21" s="2"/>
      <c r="H21" s="2" t="str">
        <f t="shared" si="1"/>
        <v/>
      </c>
      <c r="I21" s="17"/>
    </row>
    <row r="22" spans="1:11" x14ac:dyDescent="0.45">
      <c r="A22" s="2" t="str">
        <f>LOOKUP(C22,{"세외수입","지방세"},{22,11})&amp;"-" &amp; SUBSTITUTE(E22,".","")&amp;"-"&amp;ROW()</f>
        <v>22-20230809-22</v>
      </c>
      <c r="B22" s="5" t="s">
        <v>59</v>
      </c>
      <c r="C22" s="5" t="s">
        <v>8</v>
      </c>
      <c r="D22" s="6">
        <v>75000</v>
      </c>
      <c r="E22" s="2" t="s">
        <v>167</v>
      </c>
      <c r="F22" s="2" t="s">
        <v>15</v>
      </c>
      <c r="G22" s="2"/>
      <c r="H22" s="2" t="str">
        <f t="shared" si="1"/>
        <v/>
      </c>
      <c r="I22" s="17"/>
    </row>
    <row r="23" spans="1:11" x14ac:dyDescent="0.45">
      <c r="A23" s="2" t="str">
        <f>LOOKUP(C23,{"세외수입","지방세"},{22,11})&amp;"-" &amp; SUBSTITUTE(E23,".","")&amp;"-"&amp;ROW()</f>
        <v>22-20230722-23</v>
      </c>
      <c r="B23" s="5" t="s">
        <v>58</v>
      </c>
      <c r="C23" s="5" t="s">
        <v>8</v>
      </c>
      <c r="D23" s="6">
        <v>42000</v>
      </c>
      <c r="E23" s="2" t="s">
        <v>168</v>
      </c>
      <c r="F23" s="2" t="s">
        <v>13</v>
      </c>
      <c r="G23" s="2"/>
      <c r="H23" s="2" t="str">
        <f t="shared" si="1"/>
        <v/>
      </c>
      <c r="I23" s="17"/>
    </row>
    <row r="24" spans="1:11" x14ac:dyDescent="0.45">
      <c r="A24" s="2" t="str">
        <f>LOOKUP(C24,{"세외수입","지방세"},{22,11})&amp;"-" &amp; SUBSTITUTE(E24,".","")&amp;"-"&amp;ROW()</f>
        <v>11-20240505-24</v>
      </c>
      <c r="B24" s="5" t="s">
        <v>60</v>
      </c>
      <c r="C24" s="5" t="s">
        <v>7</v>
      </c>
      <c r="D24" s="6">
        <v>281610</v>
      </c>
      <c r="E24" s="2" t="s">
        <v>169</v>
      </c>
      <c r="F24" s="2" t="s">
        <v>15</v>
      </c>
      <c r="G24" s="2"/>
      <c r="H24" s="2" t="str">
        <f t="shared" si="1"/>
        <v/>
      </c>
      <c r="I24" s="17"/>
    </row>
    <row r="25" spans="1:11" x14ac:dyDescent="0.45">
      <c r="A25" s="2" t="str">
        <f>LOOKUP(C25,{"세외수입","지방세"},{22,11})&amp;"-" &amp; SUBSTITUTE(E25,".","")&amp;"-"&amp;ROW()</f>
        <v>11-20230811-25</v>
      </c>
      <c r="B25" s="5" t="s">
        <v>61</v>
      </c>
      <c r="C25" s="5" t="s">
        <v>7</v>
      </c>
      <c r="D25" s="6">
        <v>41920</v>
      </c>
      <c r="E25" s="2" t="s">
        <v>170</v>
      </c>
      <c r="F25" s="2" t="s">
        <v>13</v>
      </c>
      <c r="G25" s="2"/>
      <c r="H25" s="2" t="str">
        <f t="shared" si="1"/>
        <v/>
      </c>
      <c r="I25" s="17"/>
    </row>
  </sheetData>
  <sortState xmlns:xlrd2="http://schemas.microsoft.com/office/spreadsheetml/2017/richdata2" ref="J9:J17">
    <sortCondition ref="J9:J17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E31"/>
  <sheetViews>
    <sheetView workbookViewId="0">
      <selection activeCell="E4" sqref="E4"/>
    </sheetView>
  </sheetViews>
  <sheetFormatPr defaultRowHeight="17" x14ac:dyDescent="0.45"/>
  <cols>
    <col min="2" max="2" width="13.1640625" bestFit="1" customWidth="1"/>
    <col min="3" max="4" width="8.5" bestFit="1" customWidth="1"/>
    <col min="5" max="5" width="13.83203125" bestFit="1" customWidth="1"/>
    <col min="6" max="6" width="10.75" bestFit="1" customWidth="1"/>
    <col min="7" max="7" width="9.58203125" bestFit="1" customWidth="1"/>
    <col min="8" max="8" width="11.58203125" bestFit="1" customWidth="1"/>
    <col min="9" max="9" width="12" bestFit="1" customWidth="1"/>
    <col min="10" max="10" width="9.58203125" bestFit="1" customWidth="1"/>
    <col min="11" max="11" width="10.33203125" bestFit="1" customWidth="1"/>
    <col min="12" max="12" width="10.75" bestFit="1" customWidth="1"/>
    <col min="13" max="13" width="12" bestFit="1" customWidth="1"/>
  </cols>
  <sheetData>
    <row r="2" spans="2:5" x14ac:dyDescent="0.45">
      <c r="B2" s="22" t="s">
        <v>194</v>
      </c>
      <c r="C2" s="22" t="s">
        <v>186</v>
      </c>
      <c r="D2" s="22" t="s">
        <v>187</v>
      </c>
      <c r="E2" t="s">
        <v>185</v>
      </c>
    </row>
    <row r="3" spans="2:5" x14ac:dyDescent="0.45">
      <c r="B3" t="s">
        <v>195</v>
      </c>
      <c r="C3" t="s">
        <v>175</v>
      </c>
      <c r="D3" t="s">
        <v>182</v>
      </c>
      <c r="E3" s="11">
        <v>90603.6</v>
      </c>
    </row>
    <row r="4" spans="2:5" x14ac:dyDescent="0.45">
      <c r="D4" t="s">
        <v>183</v>
      </c>
      <c r="E4" s="11">
        <v>3268500</v>
      </c>
    </row>
    <row r="5" spans="2:5" x14ac:dyDescent="0.45">
      <c r="D5" t="s">
        <v>184</v>
      </c>
      <c r="E5" s="11">
        <v>3359103.5</v>
      </c>
    </row>
    <row r="6" spans="2:5" x14ac:dyDescent="0.45">
      <c r="C6" t="s">
        <v>188</v>
      </c>
      <c r="E6" s="11">
        <v>2239402.3666666667</v>
      </c>
    </row>
    <row r="7" spans="2:5" x14ac:dyDescent="0.45">
      <c r="C7" t="s">
        <v>176</v>
      </c>
      <c r="D7" t="s">
        <v>182</v>
      </c>
      <c r="E7" s="11">
        <v>280166.90000000002</v>
      </c>
    </row>
    <row r="8" spans="2:5" x14ac:dyDescent="0.45">
      <c r="D8" t="s">
        <v>183</v>
      </c>
      <c r="E8" s="11">
        <v>2992106.4</v>
      </c>
    </row>
    <row r="9" spans="2:5" x14ac:dyDescent="0.45">
      <c r="D9" t="s">
        <v>184</v>
      </c>
      <c r="E9" s="11">
        <v>3272273.4</v>
      </c>
    </row>
    <row r="10" spans="2:5" x14ac:dyDescent="0.45">
      <c r="C10" t="s">
        <v>189</v>
      </c>
      <c r="E10" s="11">
        <v>2181515.5666666669</v>
      </c>
    </row>
    <row r="11" spans="2:5" x14ac:dyDescent="0.45">
      <c r="C11" t="s">
        <v>177</v>
      </c>
      <c r="D11" t="s">
        <v>182</v>
      </c>
      <c r="E11" s="11">
        <v>343305.9</v>
      </c>
    </row>
    <row r="12" spans="2:5" x14ac:dyDescent="0.45">
      <c r="D12" t="s">
        <v>183</v>
      </c>
      <c r="E12" s="11">
        <v>3259925.4</v>
      </c>
    </row>
    <row r="13" spans="2:5" x14ac:dyDescent="0.45">
      <c r="D13" t="s">
        <v>184</v>
      </c>
      <c r="E13" s="11">
        <v>3603231.4</v>
      </c>
    </row>
    <row r="14" spans="2:5" x14ac:dyDescent="0.45">
      <c r="C14" t="s">
        <v>190</v>
      </c>
      <c r="E14" s="11">
        <v>2402154.2333333334</v>
      </c>
    </row>
    <row r="15" spans="2:5" x14ac:dyDescent="0.45">
      <c r="B15" t="s">
        <v>197</v>
      </c>
      <c r="E15" s="11">
        <v>204692165</v>
      </c>
    </row>
    <row r="16" spans="2:5" x14ac:dyDescent="0.45">
      <c r="B16" t="s">
        <v>198</v>
      </c>
      <c r="E16" s="11">
        <v>2274357.388888889</v>
      </c>
    </row>
    <row r="17" spans="2:5" x14ac:dyDescent="0.45">
      <c r="B17" t="s">
        <v>196</v>
      </c>
      <c r="C17" t="s">
        <v>178</v>
      </c>
      <c r="D17" t="s">
        <v>182</v>
      </c>
      <c r="E17" s="11">
        <v>-155756.9</v>
      </c>
    </row>
    <row r="18" spans="2:5" x14ac:dyDescent="0.45">
      <c r="D18" t="s">
        <v>183</v>
      </c>
      <c r="E18" s="11">
        <v>2947479.4</v>
      </c>
    </row>
    <row r="19" spans="2:5" x14ac:dyDescent="0.45">
      <c r="D19" t="s">
        <v>184</v>
      </c>
      <c r="E19" s="11">
        <v>2791722.4</v>
      </c>
    </row>
    <row r="20" spans="2:5" x14ac:dyDescent="0.45">
      <c r="C20" t="s">
        <v>191</v>
      </c>
      <c r="E20" s="11">
        <v>1861148.3</v>
      </c>
    </row>
    <row r="21" spans="2:5" x14ac:dyDescent="0.45">
      <c r="C21" t="s">
        <v>179</v>
      </c>
      <c r="D21" t="s">
        <v>182</v>
      </c>
      <c r="E21" s="11">
        <v>122159.6</v>
      </c>
    </row>
    <row r="22" spans="2:5" x14ac:dyDescent="0.45">
      <c r="D22" t="s">
        <v>183</v>
      </c>
      <c r="E22" s="11">
        <v>2827070.6</v>
      </c>
    </row>
    <row r="23" spans="2:5" x14ac:dyDescent="0.45">
      <c r="D23" t="s">
        <v>184</v>
      </c>
      <c r="E23" s="11">
        <v>2949230.2</v>
      </c>
    </row>
    <row r="24" spans="2:5" x14ac:dyDescent="0.45">
      <c r="C24" t="s">
        <v>192</v>
      </c>
      <c r="E24" s="11">
        <v>1966153.4666666666</v>
      </c>
    </row>
    <row r="25" spans="2:5" x14ac:dyDescent="0.45">
      <c r="C25" t="s">
        <v>180</v>
      </c>
      <c r="D25" t="s">
        <v>182</v>
      </c>
      <c r="E25" s="11">
        <v>165752</v>
      </c>
    </row>
    <row r="26" spans="2:5" x14ac:dyDescent="0.45">
      <c r="D26" t="s">
        <v>183</v>
      </c>
      <c r="E26" s="11">
        <v>3112506.2</v>
      </c>
    </row>
    <row r="27" spans="2:5" x14ac:dyDescent="0.45">
      <c r="D27" t="s">
        <v>184</v>
      </c>
      <c r="E27" s="11">
        <v>3278258.1</v>
      </c>
    </row>
    <row r="28" spans="2:5" x14ac:dyDescent="0.45">
      <c r="C28" t="s">
        <v>193</v>
      </c>
      <c r="E28" s="11">
        <v>2185505.4333333331</v>
      </c>
    </row>
    <row r="29" spans="2:5" x14ac:dyDescent="0.45">
      <c r="B29" t="s">
        <v>199</v>
      </c>
      <c r="E29" s="11">
        <v>180384216</v>
      </c>
    </row>
    <row r="30" spans="2:5" x14ac:dyDescent="0.45">
      <c r="B30" t="s">
        <v>200</v>
      </c>
      <c r="E30" s="11">
        <v>2004269.0666666667</v>
      </c>
    </row>
    <row r="31" spans="2:5" x14ac:dyDescent="0.45">
      <c r="B31" t="s">
        <v>181</v>
      </c>
      <c r="E31" s="11">
        <v>2139313.2277777777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Q37"/>
  <sheetViews>
    <sheetView topLeftCell="A2" workbookViewId="0">
      <selection activeCell="N10" sqref="M10:N10"/>
    </sheetView>
  </sheetViews>
  <sheetFormatPr defaultRowHeight="17" x14ac:dyDescent="0.45"/>
  <cols>
    <col min="1" max="1" width="1.58203125" customWidth="1"/>
    <col min="3" max="3" width="10" customWidth="1"/>
    <col min="4" max="7" width="11.58203125" bestFit="1" customWidth="1"/>
    <col min="8" max="8" width="10.58203125" bestFit="1" customWidth="1"/>
    <col min="9" max="9" width="11.58203125" bestFit="1" customWidth="1"/>
    <col min="10" max="10" width="2.25" customWidth="1"/>
    <col min="11" max="11" width="10" customWidth="1"/>
    <col min="12" max="15" width="11.58203125" bestFit="1" customWidth="1"/>
    <col min="16" max="16" width="10.58203125" bestFit="1" customWidth="1"/>
    <col min="17" max="17" width="11.58203125" bestFit="1" customWidth="1"/>
    <col min="18" max="18" width="10.58203125" customWidth="1"/>
  </cols>
  <sheetData>
    <row r="2" spans="2:17" x14ac:dyDescent="0.45">
      <c r="B2" t="s">
        <v>0</v>
      </c>
      <c r="K2" t="s">
        <v>145</v>
      </c>
    </row>
    <row r="3" spans="2:17" x14ac:dyDescent="0.45">
      <c r="B3" s="2" t="s">
        <v>42</v>
      </c>
      <c r="C3" s="2" t="s">
        <v>3</v>
      </c>
      <c r="D3" s="2">
        <v>2024.11</v>
      </c>
      <c r="E3" s="2">
        <v>2024.11</v>
      </c>
      <c r="F3" s="2">
        <v>2024.12</v>
      </c>
      <c r="G3" s="2">
        <v>2025.01</v>
      </c>
      <c r="H3" s="2">
        <v>2025.02</v>
      </c>
      <c r="I3" s="2">
        <v>2025.03</v>
      </c>
      <c r="K3" s="2" t="s">
        <v>3</v>
      </c>
      <c r="L3" s="2">
        <v>2024.11</v>
      </c>
      <c r="M3" s="2">
        <v>2024.11</v>
      </c>
      <c r="N3" s="2">
        <v>2024.12</v>
      </c>
      <c r="O3" s="2">
        <v>2025.01</v>
      </c>
      <c r="P3" s="2">
        <v>2025.02</v>
      </c>
      <c r="Q3" s="2">
        <v>2025.03</v>
      </c>
    </row>
    <row r="4" spans="2:17" x14ac:dyDescent="0.45">
      <c r="B4" s="2" t="s">
        <v>136</v>
      </c>
      <c r="C4" s="2" t="s">
        <v>41</v>
      </c>
      <c r="D4" s="13">
        <v>-341105</v>
      </c>
      <c r="E4" s="13">
        <v>-155385</v>
      </c>
      <c r="F4" s="13">
        <v>-609547</v>
      </c>
      <c r="G4" s="13">
        <v>-1992791</v>
      </c>
      <c r="H4" s="13">
        <v>35264</v>
      </c>
      <c r="I4" s="13">
        <v>-1293686</v>
      </c>
      <c r="K4" s="2" t="s">
        <v>201</v>
      </c>
      <c r="L4" s="13">
        <v>78188824</v>
      </c>
      <c r="M4" s="13">
        <v>78188824</v>
      </c>
      <c r="N4" s="13">
        <v>42909083</v>
      </c>
      <c r="O4" s="13">
        <v>32747195</v>
      </c>
      <c r="P4" s="13">
        <v>35130694</v>
      </c>
      <c r="Q4" s="13">
        <v>39234258</v>
      </c>
    </row>
    <row r="5" spans="2:17" x14ac:dyDescent="0.45">
      <c r="B5" s="2" t="s">
        <v>137</v>
      </c>
      <c r="C5" s="2" t="s">
        <v>40</v>
      </c>
      <c r="D5" s="14">
        <v>5968731</v>
      </c>
      <c r="E5" s="14">
        <v>5438200</v>
      </c>
      <c r="F5" s="14">
        <v>5476550</v>
      </c>
      <c r="G5" s="14">
        <v>5830592</v>
      </c>
      <c r="H5" s="14">
        <v>5733172</v>
      </c>
      <c r="I5" s="14">
        <v>5387450</v>
      </c>
      <c r="K5" s="2" t="s">
        <v>202</v>
      </c>
      <c r="L5" s="13">
        <v>60935831</v>
      </c>
      <c r="M5" s="13">
        <v>60935831</v>
      </c>
      <c r="N5" s="13">
        <v>31491484</v>
      </c>
      <c r="O5" s="13">
        <v>28536954</v>
      </c>
      <c r="P5" s="13">
        <v>27582317</v>
      </c>
      <c r="Q5" s="13">
        <v>30549906</v>
      </c>
    </row>
    <row r="6" spans="2:17" x14ac:dyDescent="0.45">
      <c r="B6" s="2" t="s">
        <v>138</v>
      </c>
      <c r="C6" s="2" t="s">
        <v>40</v>
      </c>
      <c r="D6" s="14">
        <v>4378339</v>
      </c>
      <c r="E6" s="14">
        <v>3991867</v>
      </c>
      <c r="F6" s="14">
        <v>4476095</v>
      </c>
      <c r="G6" s="14">
        <v>3584691</v>
      </c>
      <c r="H6" s="14">
        <v>4193627</v>
      </c>
      <c r="I6" s="14">
        <v>4577489</v>
      </c>
      <c r="K6" s="2" t="s">
        <v>203</v>
      </c>
      <c r="L6" s="13">
        <v>17252993</v>
      </c>
      <c r="M6" s="13">
        <v>17252993</v>
      </c>
      <c r="N6" s="13">
        <v>11417599</v>
      </c>
      <c r="O6" s="13">
        <v>4210242</v>
      </c>
      <c r="P6" s="13">
        <v>7548378</v>
      </c>
      <c r="Q6" s="13">
        <v>8684353</v>
      </c>
    </row>
    <row r="7" spans="2:17" x14ac:dyDescent="0.45">
      <c r="B7" s="2" t="s">
        <v>136</v>
      </c>
      <c r="C7" s="2" t="s">
        <v>39</v>
      </c>
      <c r="D7" s="13">
        <v>12172811</v>
      </c>
      <c r="E7" s="13">
        <v>11290362</v>
      </c>
      <c r="F7" s="13">
        <v>11772793</v>
      </c>
      <c r="G7" s="13">
        <v>9208917</v>
      </c>
      <c r="H7" s="13">
        <v>9513879</v>
      </c>
      <c r="I7" s="13">
        <v>10080803</v>
      </c>
      <c r="K7" s="18"/>
      <c r="L7" s="19"/>
      <c r="M7" s="19"/>
      <c r="N7" s="19"/>
      <c r="O7" s="19"/>
      <c r="P7" s="19"/>
      <c r="Q7" s="19"/>
    </row>
    <row r="8" spans="2:17" x14ac:dyDescent="0.45">
      <c r="B8" s="2" t="s">
        <v>137</v>
      </c>
      <c r="C8" s="2" t="s">
        <v>41</v>
      </c>
      <c r="D8" s="14">
        <v>4425598</v>
      </c>
      <c r="E8" s="14">
        <v>4932281</v>
      </c>
      <c r="F8" s="14">
        <v>6417271</v>
      </c>
      <c r="G8" s="14">
        <v>3459402</v>
      </c>
      <c r="H8" s="14">
        <v>4176241</v>
      </c>
      <c r="I8" s="14">
        <v>5745397</v>
      </c>
    </row>
    <row r="9" spans="2:17" x14ac:dyDescent="0.45">
      <c r="B9" s="2" t="s">
        <v>138</v>
      </c>
      <c r="C9" s="2" t="s">
        <v>41</v>
      </c>
      <c r="D9" s="14">
        <v>-1954765</v>
      </c>
      <c r="E9" s="14">
        <v>-1500352</v>
      </c>
      <c r="F9" s="14">
        <v>-1831867</v>
      </c>
      <c r="G9" s="14">
        <v>-1219497</v>
      </c>
      <c r="H9" s="14">
        <v>-1931287</v>
      </c>
      <c r="I9" s="14">
        <v>-2408985</v>
      </c>
    </row>
    <row r="10" spans="2:17" x14ac:dyDescent="0.45">
      <c r="B10" s="2" t="s">
        <v>138</v>
      </c>
      <c r="C10" s="2" t="s">
        <v>39</v>
      </c>
      <c r="D10" s="14">
        <v>2423573</v>
      </c>
      <c r="E10" s="14">
        <v>2491515</v>
      </c>
      <c r="F10" s="14">
        <v>2644228</v>
      </c>
      <c r="G10" s="14">
        <v>2365193</v>
      </c>
      <c r="H10" s="14">
        <v>2262340</v>
      </c>
      <c r="I10" s="14">
        <v>2168504</v>
      </c>
    </row>
    <row r="11" spans="2:17" x14ac:dyDescent="0.45">
      <c r="B11" s="2" t="s">
        <v>136</v>
      </c>
      <c r="C11" s="2" t="s">
        <v>40</v>
      </c>
      <c r="D11" s="13">
        <v>12513916</v>
      </c>
      <c r="E11" s="13">
        <v>11445747</v>
      </c>
      <c r="F11" s="13">
        <v>12382340</v>
      </c>
      <c r="G11" s="13">
        <v>11201708</v>
      </c>
      <c r="H11" s="13">
        <v>9478615</v>
      </c>
      <c r="I11" s="13">
        <v>11374490</v>
      </c>
    </row>
    <row r="12" spans="2:17" x14ac:dyDescent="0.45">
      <c r="B12" s="2" t="s">
        <v>137</v>
      </c>
      <c r="C12" s="2" t="s">
        <v>39</v>
      </c>
      <c r="D12" s="14">
        <v>10394328</v>
      </c>
      <c r="E12" s="14">
        <v>10370481</v>
      </c>
      <c r="F12" s="14">
        <v>11893820</v>
      </c>
      <c r="G12" s="14">
        <v>9289994</v>
      </c>
      <c r="H12" s="14">
        <v>9909412</v>
      </c>
      <c r="I12" s="14">
        <v>11132847</v>
      </c>
    </row>
    <row r="15" spans="2:17" x14ac:dyDescent="0.45">
      <c r="B15" t="s">
        <v>16</v>
      </c>
    </row>
    <row r="16" spans="2:17" x14ac:dyDescent="0.45">
      <c r="B16" s="2" t="s">
        <v>42</v>
      </c>
      <c r="C16" s="2" t="s">
        <v>3</v>
      </c>
      <c r="D16" s="2">
        <v>2024.11</v>
      </c>
      <c r="E16" s="2">
        <v>2024.11</v>
      </c>
      <c r="F16" s="2">
        <v>2024.12</v>
      </c>
      <c r="G16" s="2">
        <v>2025.01</v>
      </c>
      <c r="H16" s="2">
        <v>2025.02</v>
      </c>
      <c r="I16" s="2">
        <v>2025.03</v>
      </c>
    </row>
    <row r="17" spans="2:9" x14ac:dyDescent="0.45">
      <c r="B17" s="2" t="s">
        <v>139</v>
      </c>
      <c r="C17" s="2" t="s">
        <v>41</v>
      </c>
      <c r="D17" s="13">
        <v>2083494</v>
      </c>
      <c r="E17" s="13">
        <v>2182095</v>
      </c>
      <c r="F17" s="13">
        <v>3156711</v>
      </c>
      <c r="G17" s="13">
        <v>1502406</v>
      </c>
      <c r="H17" s="13">
        <v>1441429</v>
      </c>
      <c r="I17" s="13">
        <v>2376602</v>
      </c>
    </row>
    <row r="18" spans="2:9" x14ac:dyDescent="0.45">
      <c r="B18" s="2" t="s">
        <v>140</v>
      </c>
      <c r="C18" s="2" t="s">
        <v>39</v>
      </c>
      <c r="D18" s="14">
        <v>5231509</v>
      </c>
      <c r="E18" s="14">
        <v>5142173</v>
      </c>
      <c r="F18" s="14">
        <v>4930153</v>
      </c>
      <c r="G18" s="14">
        <v>4357965</v>
      </c>
      <c r="H18" s="14">
        <v>4736686</v>
      </c>
      <c r="I18" s="14">
        <v>5029794</v>
      </c>
    </row>
    <row r="19" spans="2:9" x14ac:dyDescent="0.45">
      <c r="B19" s="2" t="s">
        <v>139</v>
      </c>
      <c r="C19" s="2" t="s">
        <v>40</v>
      </c>
      <c r="D19" s="13">
        <v>127382</v>
      </c>
      <c r="E19" s="13">
        <v>243628</v>
      </c>
      <c r="F19" s="13">
        <v>130955</v>
      </c>
      <c r="G19" s="13">
        <v>183372</v>
      </c>
      <c r="H19" s="13">
        <v>450176</v>
      </c>
      <c r="I19" s="13">
        <v>328645</v>
      </c>
    </row>
    <row r="20" spans="2:9" x14ac:dyDescent="0.45">
      <c r="B20" s="2" t="s">
        <v>140</v>
      </c>
      <c r="C20" s="2" t="s">
        <v>41</v>
      </c>
      <c r="D20" s="14">
        <v>2679249</v>
      </c>
      <c r="E20" s="14">
        <v>2822854</v>
      </c>
      <c r="F20" s="14">
        <v>2475075</v>
      </c>
      <c r="G20" s="14">
        <v>1795554</v>
      </c>
      <c r="H20" s="14">
        <v>2472831</v>
      </c>
      <c r="I20" s="14">
        <v>2426116</v>
      </c>
    </row>
    <row r="21" spans="2:9" x14ac:dyDescent="0.45">
      <c r="B21" s="2" t="s">
        <v>141</v>
      </c>
      <c r="C21" s="2" t="s">
        <v>41</v>
      </c>
      <c r="D21" s="14">
        <v>848566</v>
      </c>
      <c r="E21" s="14">
        <v>432112</v>
      </c>
      <c r="F21" s="14">
        <v>1424661</v>
      </c>
      <c r="G21" s="14">
        <v>210696</v>
      </c>
      <c r="H21" s="14">
        <v>353738</v>
      </c>
      <c r="I21" s="14">
        <v>911822</v>
      </c>
    </row>
    <row r="22" spans="2:9" x14ac:dyDescent="0.45">
      <c r="B22" s="2" t="s">
        <v>141</v>
      </c>
      <c r="C22" s="2" t="s">
        <v>39</v>
      </c>
      <c r="D22" s="14">
        <v>3528893</v>
      </c>
      <c r="E22" s="14">
        <v>3253132</v>
      </c>
      <c r="F22" s="14">
        <v>4335694</v>
      </c>
      <c r="G22" s="14">
        <v>2437989</v>
      </c>
      <c r="H22" s="14">
        <v>2749831</v>
      </c>
      <c r="I22" s="14">
        <v>3824222</v>
      </c>
    </row>
    <row r="23" spans="2:9" x14ac:dyDescent="0.45">
      <c r="B23" s="2" t="s">
        <v>140</v>
      </c>
      <c r="C23" s="2" t="s">
        <v>40</v>
      </c>
      <c r="D23" s="14">
        <v>2552260</v>
      </c>
      <c r="E23" s="14">
        <v>2319319</v>
      </c>
      <c r="F23" s="14">
        <v>2455078</v>
      </c>
      <c r="G23" s="14">
        <v>2562411</v>
      </c>
      <c r="H23" s="14">
        <v>2263855</v>
      </c>
      <c r="I23" s="14">
        <v>2603679</v>
      </c>
    </row>
    <row r="24" spans="2:9" x14ac:dyDescent="0.45">
      <c r="B24" s="2" t="s">
        <v>139</v>
      </c>
      <c r="C24" s="2" t="s">
        <v>39</v>
      </c>
      <c r="D24" s="13">
        <v>2210877</v>
      </c>
      <c r="E24" s="13">
        <v>2425723</v>
      </c>
      <c r="F24" s="13">
        <v>3287666</v>
      </c>
      <c r="G24" s="13">
        <v>1685778</v>
      </c>
      <c r="H24" s="13">
        <v>1891605</v>
      </c>
      <c r="I24" s="13">
        <v>2705248</v>
      </c>
    </row>
    <row r="25" spans="2:9" x14ac:dyDescent="0.45">
      <c r="B25" s="2" t="s">
        <v>141</v>
      </c>
      <c r="C25" s="2" t="s">
        <v>40</v>
      </c>
      <c r="D25" s="14">
        <v>2680327</v>
      </c>
      <c r="E25" s="14">
        <v>2821020</v>
      </c>
      <c r="F25" s="14">
        <v>2911032</v>
      </c>
      <c r="G25" s="14">
        <v>2227293</v>
      </c>
      <c r="H25" s="14">
        <v>2396094</v>
      </c>
      <c r="I25" s="14">
        <v>2912400</v>
      </c>
    </row>
    <row r="27" spans="2:9" x14ac:dyDescent="0.45">
      <c r="B27" t="s">
        <v>17</v>
      </c>
    </row>
    <row r="28" spans="2:9" x14ac:dyDescent="0.45">
      <c r="B28" s="2" t="s">
        <v>42</v>
      </c>
      <c r="C28" s="2" t="s">
        <v>3</v>
      </c>
      <c r="D28" s="2">
        <v>2024.11</v>
      </c>
      <c r="E28" s="2">
        <v>2024.11</v>
      </c>
      <c r="F28" s="2">
        <v>2024.12</v>
      </c>
      <c r="G28" s="2">
        <v>2025.01</v>
      </c>
      <c r="H28" s="2">
        <v>2025.02</v>
      </c>
      <c r="I28" s="2">
        <v>2025.03</v>
      </c>
    </row>
    <row r="29" spans="2:9" x14ac:dyDescent="0.45">
      <c r="B29" s="2" t="s">
        <v>142</v>
      </c>
      <c r="C29" s="2" t="s">
        <v>41</v>
      </c>
      <c r="D29" s="13">
        <v>339856</v>
      </c>
      <c r="E29" s="13">
        <v>832336</v>
      </c>
      <c r="F29" s="13">
        <v>698395</v>
      </c>
      <c r="G29" s="13">
        <v>137788</v>
      </c>
      <c r="H29" s="13">
        <v>762105</v>
      </c>
      <c r="I29" s="13">
        <v>952049</v>
      </c>
    </row>
    <row r="30" spans="2:9" x14ac:dyDescent="0.45">
      <c r="B30" s="2" t="s">
        <v>143</v>
      </c>
      <c r="C30" s="2" t="s">
        <v>41</v>
      </c>
      <c r="D30" s="14">
        <v>967193</v>
      </c>
      <c r="E30" s="14">
        <v>897604</v>
      </c>
      <c r="F30" s="14">
        <v>1050293</v>
      </c>
      <c r="G30" s="14">
        <v>927853</v>
      </c>
      <c r="H30" s="14">
        <v>1057825</v>
      </c>
      <c r="I30" s="14">
        <v>912369</v>
      </c>
    </row>
    <row r="31" spans="2:9" x14ac:dyDescent="0.45">
      <c r="B31" s="2" t="s">
        <v>144</v>
      </c>
      <c r="C31" s="2" t="s">
        <v>41</v>
      </c>
      <c r="D31" s="14">
        <v>-1228514</v>
      </c>
      <c r="E31" s="14">
        <v>-1010124</v>
      </c>
      <c r="F31" s="14">
        <v>-1363393</v>
      </c>
      <c r="G31" s="14">
        <v>-611169</v>
      </c>
      <c r="H31" s="14">
        <v>-819768</v>
      </c>
      <c r="I31" s="14">
        <v>-937331</v>
      </c>
    </row>
    <row r="32" spans="2:9" x14ac:dyDescent="0.45">
      <c r="B32" s="2" t="s">
        <v>142</v>
      </c>
      <c r="C32" s="2" t="s">
        <v>39</v>
      </c>
      <c r="D32" s="13">
        <v>1397107</v>
      </c>
      <c r="E32" s="13">
        <v>1565073</v>
      </c>
      <c r="F32" s="13">
        <v>1747126</v>
      </c>
      <c r="G32" s="13">
        <v>1160423</v>
      </c>
      <c r="H32" s="13">
        <v>1632537</v>
      </c>
      <c r="I32" s="13">
        <v>1892321</v>
      </c>
    </row>
    <row r="33" spans="2:9" x14ac:dyDescent="0.45">
      <c r="B33" s="2" t="s">
        <v>143</v>
      </c>
      <c r="C33" s="2" t="s">
        <v>39</v>
      </c>
      <c r="D33" s="14">
        <v>1511925</v>
      </c>
      <c r="E33" s="14">
        <v>1452203</v>
      </c>
      <c r="F33" s="14">
        <v>1684867</v>
      </c>
      <c r="G33" s="14">
        <v>1463990</v>
      </c>
      <c r="H33" s="14">
        <v>1596036</v>
      </c>
      <c r="I33" s="14">
        <v>1505524</v>
      </c>
    </row>
    <row r="34" spans="2:9" x14ac:dyDescent="0.45">
      <c r="B34" s="2" t="s">
        <v>144</v>
      </c>
      <c r="C34" s="2" t="s">
        <v>40</v>
      </c>
      <c r="D34" s="14">
        <v>1938986</v>
      </c>
      <c r="E34" s="14">
        <v>1626791</v>
      </c>
      <c r="F34" s="14">
        <v>1976129</v>
      </c>
      <c r="G34" s="14">
        <v>1388115</v>
      </c>
      <c r="H34" s="14">
        <v>1658136</v>
      </c>
      <c r="I34" s="14">
        <v>1832326</v>
      </c>
    </row>
    <row r="35" spans="2:9" x14ac:dyDescent="0.45">
      <c r="B35" s="2" t="s">
        <v>143</v>
      </c>
      <c r="C35" s="2" t="s">
        <v>40</v>
      </c>
      <c r="D35" s="14">
        <v>544731</v>
      </c>
      <c r="E35" s="14">
        <v>554599</v>
      </c>
      <c r="F35" s="14">
        <v>634573</v>
      </c>
      <c r="G35" s="14">
        <v>536137</v>
      </c>
      <c r="H35" s="14">
        <v>538210</v>
      </c>
      <c r="I35" s="14">
        <v>593155</v>
      </c>
    </row>
    <row r="36" spans="2:9" x14ac:dyDescent="0.45">
      <c r="B36" s="2" t="s">
        <v>142</v>
      </c>
      <c r="C36" s="2" t="s">
        <v>40</v>
      </c>
      <c r="D36" s="13">
        <v>1057251</v>
      </c>
      <c r="E36" s="13">
        <v>732737</v>
      </c>
      <c r="F36" s="13">
        <v>1048732</v>
      </c>
      <c r="G36" s="13">
        <v>1022635</v>
      </c>
      <c r="H36" s="13">
        <v>870432</v>
      </c>
      <c r="I36" s="13">
        <v>940272</v>
      </c>
    </row>
    <row r="37" spans="2:9" x14ac:dyDescent="0.45">
      <c r="B37" s="2" t="s">
        <v>144</v>
      </c>
      <c r="C37" s="2" t="s">
        <v>39</v>
      </c>
      <c r="D37" s="14">
        <v>710472</v>
      </c>
      <c r="E37" s="14">
        <v>616667</v>
      </c>
      <c r="F37" s="14">
        <v>612736</v>
      </c>
      <c r="G37" s="14">
        <v>776946</v>
      </c>
      <c r="H37" s="14">
        <v>838368</v>
      </c>
      <c r="I37" s="14">
        <v>894995</v>
      </c>
    </row>
  </sheetData>
  <dataConsolidate topLabels="1">
    <dataRefs count="3">
      <dataRef ref="C3:I13" sheet="분석작업-2"/>
      <dataRef ref="C16:I25" sheet="분석작업-2"/>
      <dataRef ref="C28:I3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3:G12"/>
  <sheetViews>
    <sheetView topLeftCell="A2" workbookViewId="0">
      <selection activeCell="K7" sqref="K7"/>
    </sheetView>
  </sheetViews>
  <sheetFormatPr defaultRowHeight="17" x14ac:dyDescent="0.45"/>
  <cols>
    <col min="1" max="1" width="1.58203125" customWidth="1"/>
    <col min="2" max="2" width="10.58203125" customWidth="1"/>
    <col min="3" max="6" width="9.5" customWidth="1"/>
    <col min="7" max="7" width="15.33203125" bestFit="1" customWidth="1"/>
    <col min="8" max="8" width="1.83203125" customWidth="1"/>
    <col min="9" max="9" width="11" customWidth="1"/>
  </cols>
  <sheetData>
    <row r="3" spans="2:7" x14ac:dyDescent="0.45">
      <c r="B3" s="1" t="s">
        <v>171</v>
      </c>
    </row>
    <row r="4" spans="2:7" x14ac:dyDescent="0.45">
      <c r="B4" s="2" t="s">
        <v>121</v>
      </c>
      <c r="C4" s="12" t="s">
        <v>133</v>
      </c>
      <c r="D4" s="12" t="s">
        <v>132</v>
      </c>
      <c r="E4" s="12" t="s">
        <v>131</v>
      </c>
      <c r="F4" s="12" t="s">
        <v>134</v>
      </c>
      <c r="G4" s="12" t="s">
        <v>130</v>
      </c>
    </row>
    <row r="5" spans="2:7" x14ac:dyDescent="0.45">
      <c r="B5" s="12" t="s">
        <v>122</v>
      </c>
      <c r="C5" s="23">
        <v>13.25</v>
      </c>
      <c r="D5" s="23">
        <v>5.14</v>
      </c>
      <c r="E5" s="23">
        <v>0.21</v>
      </c>
      <c r="F5" s="23">
        <v>9.11</v>
      </c>
      <c r="G5" s="23">
        <v>5.28</v>
      </c>
    </row>
    <row r="6" spans="2:7" x14ac:dyDescent="0.45">
      <c r="B6" s="12" t="s">
        <v>123</v>
      </c>
      <c r="C6" s="23">
        <v>8.23</v>
      </c>
      <c r="D6" s="23">
        <v>6.32</v>
      </c>
      <c r="E6" s="23">
        <v>0.32</v>
      </c>
      <c r="F6" s="23">
        <v>7.25</v>
      </c>
      <c r="G6" s="23">
        <v>4.99</v>
      </c>
    </row>
    <row r="7" spans="2:7" x14ac:dyDescent="0.45">
      <c r="B7" s="12" t="s">
        <v>124</v>
      </c>
      <c r="C7" s="23">
        <v>8.81</v>
      </c>
      <c r="D7" s="23">
        <v>7.48</v>
      </c>
      <c r="E7" s="23">
        <v>0.69</v>
      </c>
      <c r="F7" s="23">
        <v>8.2799999999999994</v>
      </c>
      <c r="G7" s="23">
        <v>5.29</v>
      </c>
    </row>
    <row r="8" spans="2:7" x14ac:dyDescent="0.45">
      <c r="B8" s="12" t="s">
        <v>125</v>
      </c>
      <c r="C8" s="23">
        <v>10.5</v>
      </c>
      <c r="D8" s="23">
        <v>6.32</v>
      </c>
      <c r="E8" s="23">
        <v>0.88</v>
      </c>
      <c r="F8" s="23">
        <v>9.67</v>
      </c>
      <c r="G8" s="23">
        <v>6.34</v>
      </c>
    </row>
    <row r="9" spans="2:7" x14ac:dyDescent="0.45">
      <c r="B9" s="12" t="s">
        <v>126</v>
      </c>
      <c r="C9" s="23">
        <v>8.15</v>
      </c>
      <c r="D9" s="23">
        <v>3.65</v>
      </c>
      <c r="E9" s="23">
        <v>0.56999999999999995</v>
      </c>
      <c r="F9" s="23">
        <v>7.42</v>
      </c>
      <c r="G9" s="23">
        <v>4.5599999999999996</v>
      </c>
    </row>
    <row r="10" spans="2:7" x14ac:dyDescent="0.45">
      <c r="B10" s="12" t="s">
        <v>127</v>
      </c>
      <c r="C10" s="23">
        <v>9.6300000000000008</v>
      </c>
      <c r="D10" s="23">
        <v>1.33</v>
      </c>
      <c r="E10" s="23">
        <v>0.51</v>
      </c>
      <c r="F10" s="23">
        <v>7.61</v>
      </c>
      <c r="G10" s="23">
        <v>5.57</v>
      </c>
    </row>
    <row r="11" spans="2:7" x14ac:dyDescent="0.45">
      <c r="B11" s="12" t="s">
        <v>128</v>
      </c>
      <c r="C11" s="23">
        <v>7.42</v>
      </c>
      <c r="D11" s="23">
        <v>0.52</v>
      </c>
      <c r="E11" s="23">
        <v>0.2</v>
      </c>
      <c r="F11" s="23">
        <v>6.25</v>
      </c>
      <c r="G11" s="23">
        <v>4.9800000000000004</v>
      </c>
    </row>
    <row r="12" spans="2:7" x14ac:dyDescent="0.45">
      <c r="B12" s="12" t="s">
        <v>129</v>
      </c>
      <c r="C12" s="23">
        <v>6.81</v>
      </c>
      <c r="D12" s="23">
        <v>0.61</v>
      </c>
      <c r="E12" s="23">
        <v>0.14000000000000001</v>
      </c>
      <c r="F12" s="23">
        <v>5.74</v>
      </c>
      <c r="G12" s="23">
        <v>11.1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F29"/>
  <sheetViews>
    <sheetView topLeftCell="A5" workbookViewId="0">
      <selection activeCell="P9" sqref="P9"/>
    </sheetView>
  </sheetViews>
  <sheetFormatPr defaultRowHeight="17" x14ac:dyDescent="0.45"/>
  <cols>
    <col min="4" max="6" width="10.08203125" customWidth="1"/>
  </cols>
  <sheetData>
    <row r="2" spans="2:6" x14ac:dyDescent="0.45">
      <c r="B2" s="1" t="s">
        <v>172</v>
      </c>
    </row>
    <row r="3" spans="2:6" x14ac:dyDescent="0.45">
      <c r="B3" s="3" t="s">
        <v>28</v>
      </c>
      <c r="C3" s="3" t="s">
        <v>43</v>
      </c>
      <c r="D3" s="3" t="s">
        <v>46</v>
      </c>
      <c r="E3" s="3" t="s">
        <v>47</v>
      </c>
      <c r="F3" s="3" t="s">
        <v>48</v>
      </c>
    </row>
    <row r="4" spans="2:6" x14ac:dyDescent="0.45">
      <c r="B4" s="2" t="s">
        <v>110</v>
      </c>
      <c r="C4" s="2" t="s">
        <v>44</v>
      </c>
      <c r="D4" s="6">
        <v>21311</v>
      </c>
      <c r="E4" s="6">
        <v>36004</v>
      </c>
      <c r="F4" s="6">
        <v>7619</v>
      </c>
    </row>
    <row r="5" spans="2:6" x14ac:dyDescent="0.45">
      <c r="B5" s="2" t="s">
        <v>111</v>
      </c>
      <c r="C5" s="2" t="s">
        <v>44</v>
      </c>
      <c r="D5" s="6">
        <v>8970</v>
      </c>
      <c r="E5" s="6">
        <v>15167</v>
      </c>
      <c r="F5" s="6">
        <v>1391</v>
      </c>
    </row>
    <row r="6" spans="2:6" x14ac:dyDescent="0.45">
      <c r="B6" s="2" t="s">
        <v>112</v>
      </c>
      <c r="C6" s="2" t="s">
        <v>44</v>
      </c>
      <c r="D6" s="6">
        <v>7463</v>
      </c>
      <c r="E6" s="6">
        <v>13535</v>
      </c>
      <c r="F6" s="6">
        <v>1044</v>
      </c>
    </row>
    <row r="7" spans="2:6" x14ac:dyDescent="0.45">
      <c r="B7" s="2" t="s">
        <v>85</v>
      </c>
      <c r="C7" s="2" t="s">
        <v>44</v>
      </c>
      <c r="D7" s="6">
        <v>5141</v>
      </c>
      <c r="E7" s="6">
        <v>8864</v>
      </c>
      <c r="F7" s="6">
        <v>1051</v>
      </c>
    </row>
    <row r="8" spans="2:6" x14ac:dyDescent="0.45">
      <c r="B8" s="2" t="s">
        <v>87</v>
      </c>
      <c r="C8" s="2" t="s">
        <v>44</v>
      </c>
      <c r="D8" s="6">
        <v>5101</v>
      </c>
      <c r="E8" s="6">
        <v>12560</v>
      </c>
      <c r="F8" s="6">
        <v>742</v>
      </c>
    </row>
    <row r="9" spans="2:6" x14ac:dyDescent="0.45">
      <c r="B9" s="2" t="s">
        <v>89</v>
      </c>
      <c r="C9" s="2" t="s">
        <v>44</v>
      </c>
      <c r="D9" s="6">
        <v>5535</v>
      </c>
      <c r="E9" s="6">
        <v>9258</v>
      </c>
      <c r="F9" s="6">
        <v>1298</v>
      </c>
    </row>
    <row r="10" spans="2:6" x14ac:dyDescent="0.45">
      <c r="B10" s="2" t="s">
        <v>92</v>
      </c>
      <c r="C10" s="2" t="s">
        <v>44</v>
      </c>
      <c r="D10" s="6">
        <v>29195</v>
      </c>
      <c r="E10" s="6">
        <v>42394</v>
      </c>
      <c r="F10" s="6">
        <v>6912</v>
      </c>
    </row>
    <row r="11" spans="2:6" x14ac:dyDescent="0.45">
      <c r="B11" s="2" t="s">
        <v>94</v>
      </c>
      <c r="C11" s="2" t="s">
        <v>44</v>
      </c>
      <c r="D11" s="6">
        <v>10150</v>
      </c>
      <c r="E11" s="6">
        <v>12744</v>
      </c>
      <c r="F11" s="6">
        <v>1173</v>
      </c>
    </row>
    <row r="12" spans="2:6" x14ac:dyDescent="0.45">
      <c r="B12" s="2" t="s">
        <v>96</v>
      </c>
      <c r="C12" s="2" t="s">
        <v>44</v>
      </c>
      <c r="D12" s="6">
        <v>7016</v>
      </c>
      <c r="E12" s="6">
        <v>9966</v>
      </c>
      <c r="F12" s="6">
        <v>928</v>
      </c>
    </row>
    <row r="13" spans="2:6" x14ac:dyDescent="0.45">
      <c r="B13" s="2" t="s">
        <v>98</v>
      </c>
      <c r="C13" s="2" t="s">
        <v>44</v>
      </c>
      <c r="D13" s="6">
        <v>5710</v>
      </c>
      <c r="E13" s="6">
        <v>10703</v>
      </c>
      <c r="F13" s="6">
        <v>842</v>
      </c>
    </row>
    <row r="14" spans="2:6" x14ac:dyDescent="0.45">
      <c r="B14" s="2" t="s">
        <v>104</v>
      </c>
      <c r="C14" s="2" t="s">
        <v>44</v>
      </c>
      <c r="D14" s="6">
        <v>8852</v>
      </c>
      <c r="E14" s="6">
        <v>15995</v>
      </c>
      <c r="F14" s="6">
        <v>1125</v>
      </c>
    </row>
    <row r="15" spans="2:6" x14ac:dyDescent="0.45">
      <c r="B15" s="2" t="s">
        <v>106</v>
      </c>
      <c r="C15" s="2" t="s">
        <v>44</v>
      </c>
      <c r="D15" s="6">
        <v>10657</v>
      </c>
      <c r="E15" s="6">
        <v>17447</v>
      </c>
      <c r="F15" s="6">
        <v>1186</v>
      </c>
    </row>
    <row r="16" spans="2:6" x14ac:dyDescent="0.45">
      <c r="B16" s="2" t="s">
        <v>29</v>
      </c>
      <c r="C16" s="2" t="s">
        <v>45</v>
      </c>
      <c r="D16" s="6">
        <v>19500</v>
      </c>
      <c r="E16" s="6">
        <v>11515</v>
      </c>
      <c r="F16" s="6">
        <v>6327</v>
      </c>
    </row>
    <row r="17" spans="2:6" x14ac:dyDescent="0.45">
      <c r="B17" s="2" t="s">
        <v>87</v>
      </c>
      <c r="C17" s="2" t="s">
        <v>45</v>
      </c>
      <c r="D17" s="6">
        <v>2613</v>
      </c>
      <c r="E17" s="6">
        <v>2342</v>
      </c>
      <c r="F17" s="6">
        <v>260</v>
      </c>
    </row>
    <row r="18" spans="2:6" x14ac:dyDescent="0.45">
      <c r="B18" s="2" t="s">
        <v>89</v>
      </c>
      <c r="C18" s="2" t="s">
        <v>45</v>
      </c>
      <c r="D18" s="6">
        <v>2431</v>
      </c>
      <c r="E18" s="6">
        <v>1670</v>
      </c>
      <c r="F18" s="6">
        <v>395</v>
      </c>
    </row>
    <row r="19" spans="2:6" x14ac:dyDescent="0.45">
      <c r="B19" s="2" t="s">
        <v>113</v>
      </c>
      <c r="C19" s="2" t="s">
        <v>45</v>
      </c>
      <c r="D19" s="6">
        <v>888</v>
      </c>
      <c r="E19" s="6">
        <v>442</v>
      </c>
      <c r="F19" s="6">
        <v>134</v>
      </c>
    </row>
    <row r="20" spans="2:6" x14ac:dyDescent="0.45">
      <c r="B20" s="2" t="s">
        <v>90</v>
      </c>
      <c r="C20" s="2" t="s">
        <v>45</v>
      </c>
      <c r="D20" s="6">
        <v>1508</v>
      </c>
      <c r="E20" s="6">
        <v>538</v>
      </c>
      <c r="F20" s="6">
        <v>70</v>
      </c>
    </row>
    <row r="21" spans="2:6" x14ac:dyDescent="0.45">
      <c r="B21" s="2" t="s">
        <v>92</v>
      </c>
      <c r="C21" s="2" t="s">
        <v>45</v>
      </c>
      <c r="D21" s="6">
        <v>17124</v>
      </c>
      <c r="E21" s="6">
        <v>8086</v>
      </c>
      <c r="F21" s="6">
        <v>2171</v>
      </c>
    </row>
    <row r="22" spans="2:6" x14ac:dyDescent="0.45">
      <c r="B22" s="2" t="s">
        <v>94</v>
      </c>
      <c r="C22" s="2" t="s">
        <v>45</v>
      </c>
      <c r="D22" s="6">
        <v>3878</v>
      </c>
      <c r="E22" s="6">
        <v>1486</v>
      </c>
      <c r="F22" s="6">
        <v>345</v>
      </c>
    </row>
    <row r="23" spans="2:6" x14ac:dyDescent="0.45">
      <c r="B23" s="2" t="s">
        <v>96</v>
      </c>
      <c r="C23" s="2" t="s">
        <v>45</v>
      </c>
      <c r="D23" s="6">
        <v>2547</v>
      </c>
      <c r="E23" s="6">
        <v>1541</v>
      </c>
      <c r="F23" s="6">
        <v>210</v>
      </c>
    </row>
    <row r="24" spans="2:6" x14ac:dyDescent="0.45">
      <c r="B24" s="2" t="s">
        <v>98</v>
      </c>
      <c r="C24" s="2" t="s">
        <v>45</v>
      </c>
      <c r="D24" s="6">
        <v>2503</v>
      </c>
      <c r="E24" s="6">
        <v>1688</v>
      </c>
      <c r="F24" s="6">
        <v>207</v>
      </c>
    </row>
    <row r="25" spans="2:6" x14ac:dyDescent="0.45">
      <c r="B25" s="2" t="s">
        <v>104</v>
      </c>
      <c r="C25" s="2" t="s">
        <v>45</v>
      </c>
      <c r="D25" s="6">
        <v>3365</v>
      </c>
      <c r="E25" s="6">
        <v>2271</v>
      </c>
      <c r="F25" s="6">
        <v>193</v>
      </c>
    </row>
    <row r="26" spans="2:6" x14ac:dyDescent="0.45">
      <c r="B26" s="2" t="s">
        <v>106</v>
      </c>
      <c r="C26" s="2" t="s">
        <v>45</v>
      </c>
      <c r="D26" s="6">
        <v>4961</v>
      </c>
      <c r="E26" s="6">
        <v>2965</v>
      </c>
      <c r="F26" s="6">
        <v>283</v>
      </c>
    </row>
    <row r="27" spans="2:6" x14ac:dyDescent="0.45">
      <c r="B27" s="2" t="s">
        <v>100</v>
      </c>
      <c r="C27" s="2" t="s">
        <v>45</v>
      </c>
      <c r="D27" s="6">
        <v>2918</v>
      </c>
      <c r="E27" s="6">
        <v>2496</v>
      </c>
      <c r="F27" s="6">
        <v>229</v>
      </c>
    </row>
    <row r="28" spans="2:6" x14ac:dyDescent="0.45">
      <c r="B28" s="2" t="s">
        <v>102</v>
      </c>
      <c r="C28" s="2" t="s">
        <v>45</v>
      </c>
      <c r="D28" s="6">
        <v>2109</v>
      </c>
      <c r="E28" s="6">
        <v>1649</v>
      </c>
      <c r="F28" s="6">
        <v>162</v>
      </c>
    </row>
    <row r="29" spans="2:6" x14ac:dyDescent="0.45">
      <c r="B29" s="2" t="s">
        <v>108</v>
      </c>
      <c r="C29" s="2" t="s">
        <v>45</v>
      </c>
      <c r="D29" s="6">
        <v>1348</v>
      </c>
      <c r="E29" s="6">
        <v>633</v>
      </c>
      <c r="F29" s="6">
        <v>115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1:I16"/>
  <sheetViews>
    <sheetView workbookViewId="0">
      <selection activeCell="M3" sqref="M3"/>
    </sheetView>
  </sheetViews>
  <sheetFormatPr defaultRowHeight="17" x14ac:dyDescent="0.45"/>
  <cols>
    <col min="1" max="1" width="1.58203125" customWidth="1"/>
    <col min="6" max="6" width="12.83203125" customWidth="1"/>
    <col min="7" max="7" width="2.75" customWidth="1"/>
  </cols>
  <sheetData>
    <row r="1" spans="2:9" x14ac:dyDescent="0.45">
      <c r="B1" t="s">
        <v>0</v>
      </c>
      <c r="C1" t="s">
        <v>146</v>
      </c>
    </row>
    <row r="2" spans="2:9" ht="21" customHeight="1" x14ac:dyDescent="0.45"/>
    <row r="3" spans="2:9" ht="21" customHeight="1" x14ac:dyDescent="0.45">
      <c r="H3" t="s">
        <v>16</v>
      </c>
    </row>
    <row r="4" spans="2:9" x14ac:dyDescent="0.45">
      <c r="B4" s="2" t="s">
        <v>49</v>
      </c>
      <c r="C4" s="2" t="s">
        <v>43</v>
      </c>
      <c r="D4" s="2" t="s">
        <v>50</v>
      </c>
      <c r="E4" s="2" t="s">
        <v>51</v>
      </c>
      <c r="F4" s="2" t="s">
        <v>52</v>
      </c>
      <c r="H4" s="2" t="s">
        <v>49</v>
      </c>
      <c r="I4" s="2" t="s">
        <v>50</v>
      </c>
    </row>
    <row r="5" spans="2:9" x14ac:dyDescent="0.45">
      <c r="B5" s="2" t="s">
        <v>118</v>
      </c>
      <c r="C5" s="2" t="s">
        <v>18</v>
      </c>
      <c r="D5" s="5">
        <v>60000</v>
      </c>
      <c r="E5" s="2" t="s">
        <v>147</v>
      </c>
      <c r="F5" s="5">
        <v>75000</v>
      </c>
      <c r="H5" s="5" t="s">
        <v>118</v>
      </c>
      <c r="I5" s="6">
        <v>60000</v>
      </c>
    </row>
    <row r="6" spans="2:9" x14ac:dyDescent="0.45">
      <c r="B6" s="2" t="s">
        <v>115</v>
      </c>
      <c r="C6" s="2" t="s">
        <v>19</v>
      </c>
      <c r="D6" s="5">
        <v>30000</v>
      </c>
      <c r="E6" s="2"/>
      <c r="F6" s="5">
        <v>30000</v>
      </c>
      <c r="H6" s="5" t="s">
        <v>115</v>
      </c>
      <c r="I6" s="6">
        <v>30000</v>
      </c>
    </row>
    <row r="7" spans="2:9" x14ac:dyDescent="0.45">
      <c r="B7" s="2"/>
      <c r="C7" s="2"/>
      <c r="D7" s="5"/>
      <c r="E7" s="2"/>
      <c r="F7" s="5"/>
      <c r="H7" s="5" t="s">
        <v>119</v>
      </c>
      <c r="I7" s="6">
        <v>75000</v>
      </c>
    </row>
    <row r="8" spans="2:9" x14ac:dyDescent="0.45">
      <c r="B8" s="2"/>
      <c r="C8" s="2"/>
      <c r="D8" s="5"/>
      <c r="E8" s="2"/>
      <c r="F8" s="5"/>
      <c r="H8" s="5" t="s">
        <v>116</v>
      </c>
      <c r="I8" s="6">
        <v>60000</v>
      </c>
    </row>
    <row r="9" spans="2:9" x14ac:dyDescent="0.45">
      <c r="B9" s="2"/>
      <c r="C9" s="2"/>
      <c r="D9" s="5"/>
      <c r="E9" s="2"/>
      <c r="F9" s="5"/>
      <c r="H9" s="5" t="s">
        <v>114</v>
      </c>
      <c r="I9" s="6">
        <v>30000</v>
      </c>
    </row>
    <row r="10" spans="2:9" x14ac:dyDescent="0.45">
      <c r="B10" s="2"/>
      <c r="C10" s="2"/>
      <c r="D10" s="5"/>
      <c r="E10" s="2"/>
      <c r="F10" s="5"/>
      <c r="H10" s="5" t="s">
        <v>117</v>
      </c>
      <c r="I10" s="6">
        <v>30000</v>
      </c>
    </row>
    <row r="11" spans="2:9" x14ac:dyDescent="0.45">
      <c r="B11" s="2"/>
      <c r="C11" s="2"/>
      <c r="D11" s="5"/>
      <c r="E11" s="2"/>
      <c r="F11" s="5"/>
    </row>
    <row r="12" spans="2:9" x14ac:dyDescent="0.45">
      <c r="B12" s="2"/>
      <c r="C12" s="2"/>
      <c r="D12" s="5"/>
      <c r="E12" s="2"/>
      <c r="F12" s="5"/>
    </row>
    <row r="13" spans="2:9" x14ac:dyDescent="0.45">
      <c r="B13" s="2"/>
      <c r="C13" s="2"/>
      <c r="D13" s="5"/>
      <c r="E13" s="2"/>
      <c r="F13" s="5"/>
    </row>
    <row r="14" spans="2:9" x14ac:dyDescent="0.45">
      <c r="B14" s="2"/>
      <c r="C14" s="2"/>
      <c r="D14" s="5"/>
      <c r="E14" s="2"/>
      <c r="F14" s="5"/>
    </row>
    <row r="15" spans="2:9" x14ac:dyDescent="0.45">
      <c r="B15" s="2"/>
      <c r="C15" s="2"/>
      <c r="D15" s="5"/>
      <c r="E15" s="2"/>
      <c r="F15" s="5"/>
    </row>
    <row r="16" spans="2:9" x14ac:dyDescent="0.45">
      <c r="B16" s="2"/>
      <c r="C16" s="2"/>
      <c r="D16" s="5"/>
      <c r="E16" s="2"/>
      <c r="F16" s="5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9218" r:id="rId4" name="cmd강좌관리">
          <controlPr defaultSize="0" autoLine="0" r:id="rId5">
            <anchor moveWithCells="1">
              <from>
                <xdr:col>4</xdr:col>
                <xdr:colOff>431800</xdr:colOff>
                <xdr:row>1</xdr:row>
                <xdr:rowOff>76200</xdr:rowOff>
              </from>
              <to>
                <xdr:col>6</xdr:col>
                <xdr:colOff>31750</xdr:colOff>
                <xdr:row>2</xdr:row>
                <xdr:rowOff>209550</xdr:rowOff>
              </to>
            </anchor>
          </controlPr>
        </control>
      </mc:Choice>
      <mc:Fallback>
        <control shapeId="9218" r:id="rId4" name="cmd강좌관리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I E A A B Q S w M E F A A C A A g A G V Y P X Q b j X c i m A A A A 9 w A A A B I A H A B D b 2 5 m a W c v U G F j a 2 F n Z S 5 4 b W w g o h g A K K A U A A A A A A A A A A A A A A A A A A A A A A A A A A A A h Y + 9 D o I w A I R f h X S n P 2 A M I a U M j k p i N D G u T a n Q A K 2 h x f J u D j 6 S r y B G U T f H u / s u u b t f b z Q f u z a 4 y N 4 q o z N A I A a B 1 M K U S l c Z G N w p T E D O 6 J a L h l c y m G B t 0 9 G q D N T O n V O E v P f Q x 9 D 0 F Y o w J u h Y b P a i l h 0 P l b a O a y H B p 1 X + b w F G D 6 8 x L I J k s Y Q k w T H E F M 0 u L Z T + E t E 0 + J n + m H Q 1 t G 7 o J W t M u N 5 R N E u K 3 i f Y A 1 B L A w Q U A A I A C A A Z V g 9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V Y P X Y c k o 8 j 6 A A A A Y A E A A B M A H A B G b 3 J t d W x h c y 9 T Z W N 0 a W 9 u M S 5 t I K I Y A C i g F A A A A A A A A A A A A A A A A A A A A A A A A A A A A C t O T S 7 J z M 9 T C I b Q h t a 8 X L x c x R m J R a k p C m 8 6 Z r z Z N u f N v N a 3 M 1 r e z l y p Y K u Q k 1 r C y 6 U A B G 9 m T 3 i 9 e Q d Q x D E 5 O b W 4 W M 8 l s S Q x K b E 4 V c M t M y d V z z k / r y Q 1 r 6 R Y Q 8 n Z K s b f M e b V 1 r W v N j S 8 3 t y C Z q J e Y n J y S p K S p o 5 C t H N R a m J J q l 9 i W W Z 6 I s g h A U X 5 B a l F J Z m p x b Y l R a W p s Z o 6 E I v j M R 0 F c U t 1 d H B y R m p u o q 2 S k o 5 n S W q u r R K a S q X Y 2 m i Q M 2 O h J i k r v V k w 5 9 X G D a 8 n z F F 4 M 3 0 L y L d K Q N N C E p O A P g h K z c 0 v S 3 X O z y n N z S v W Q L d U p 1 o J 4 i W l W k 1 e r s w 8 3 A Z a A w B Q S w E C L Q A U A A I A C A A Z V g 9 d B u N d y K Y A A A D 3 A A A A E g A A A A A A A A A A A A A A A A A A A A A A Q 2 9 u Z m l n L 1 B h Y 2 t h Z 2 U u e G 1 s U E s B A i 0 A F A A C A A g A G V Y P X Q / K 6 a u k A A A A 6 Q A A A B M A A A A A A A A A A A A A A A A A 8 g A A A F t D b 2 5 0 Z W 5 0 X 1 R 5 c G V z X S 5 4 b W x Q S w E C L Q A U A A I A C A A Z V g 9 d h y S j y P o A A A B g A Q A A E w A A A A A A A A A A A A A A A A D j A Q A A R m 9 y b X V s Y X M v U 2 V j d G l v b j E u b V B L B Q Y A A A A A A w A D A M I A A A A q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g C w A A A A A A A L 4 L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M l O D g l O T g l R U M l Q j Y l O U M l R U M l O U U l O D U l R U Q l O T g l O D Q l R U Q l O T k l Q T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Y W E y Z T g 0 O C 1 l Z D A 0 L T R j Y j U t Y j F m N y 0 2 N T B l Y T N i O D M x M 2 I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M i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E 4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x N V Q w M T o 0 O D o 1 M S 4 4 N D g 1 M z k 5 W i I g L z 4 8 R W 5 0 c n k g V H l w Z T 0 i R m l s b E N v b H V t b l R 5 c G V z I i B W Y W x 1 Z T 0 i c 0 J n W U Y i I C 8 + P E V u d H J 5 I F R 5 c G U 9 I k Z p b G x D b 2 x 1 b W 5 O Y W 1 l c y I g V m F s d W U 9 I n N b J n F 1 b 3 Q 7 6 r W s 6 7 a E J n F 1 b 3 Q 7 L C Z x d W 9 0 O + u C o O y n n C Z x d W 9 0 O y w m c X V v d D v q u I j s l a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s i J j s t p z s n o X t m I T t m a k v Q X V 0 b 1 J l b W 9 2 Z W R D b 2 x 1 b W 5 z M S 5 7 6 r W s 6 7 a E L D B 9 J n F 1 b 3 Q 7 L C Z x d W 9 0 O 1 N l Y 3 R p b 2 4 x L + y I m O y 2 n O y e h e 2 Y h O 2 Z q S 9 B d X R v U m V t b 3 Z l Z E N v b H V t b n M x L n v r g q D s p 5 w s M X 0 m c X V v d D s s J n F 1 b 3 Q 7 U 2 V j d G l v b j E v 7 I i Y 7 L a c 7 J 6 F 7 Z i E 7 Z m p L 0 F 1 d G 9 S Z W 1 v d m V k Q 2 9 s d W 1 u c z E u e + q 4 i O y V o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/ s i J j s t p z s n o X t m I T t m a k v Q X V 0 b 1 J l b W 9 2 Z W R D b 2 x 1 b W 5 z M S 5 7 6 r W s 6 7 a E L D B 9 J n F 1 b 3 Q 7 L C Z x d W 9 0 O 1 N l Y 3 R p b 2 4 x L + y I m O y 2 n O y e h e 2 Y h O 2 Z q S 9 B d X R v U m V t b 3 Z l Z E N v b H V t b n M x L n v r g q D s p 5 w s M X 0 m c X V v d D s s J n F 1 b 3 Q 7 U 2 V j d G l v b j E v 7 I i Y 7 L a c 7 J 6 F 7 Z i E 7 Z m p L 0 F 1 d G 9 S Z W 1 v d m V k Q 2 9 s d W 1 u c z E u e + q 4 i O y V o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g 4 J T k 4 J U V D J U I 2 J T l D J U V D J T l F J T g 1 J U V E J T k 4 J T g 0 J U V E J T k 5 J U E 5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O C U 5 O C V F Q y V C N i U 5 Q y V F Q y U 5 R S U 4 N S V F R C U 5 O C U 4 N C V F R C U 5 O S V B O S 9 f J U V D J T g 4 J T k 4 J U V D J U I 2 J T l D J U V D J T l F J T g 1 J U V E J T k 4 J T g 0 J U V E J T k 5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g 4 J T k 4 J U V D J U I 2 J T l D J U V D J T l F J T g 1 J U V E J T k 4 J T g 0 J U V E J T k 5 J U E 5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w K x a 2 D v E c S Z l t P V O M / p l I A A A A A A I A A A A A A B B m A A A A A Q A A I A A A A G X M e C M + p z 0 w x 8 A 8 x d N a 0 7 P 9 d K q X N Y Z f B h m N / M 9 / c a 0 s A A A A A A 6 A A A A A A g A A I A A A A G I q C l 5 5 L a K 3 x v B T h m 5 6 c U R s 4 P U Q C C x y y r P / Q 2 O + R W k d U A A A A M I n R y Z 9 X J h V B 0 s H S I S N S E D + C 7 T j K m j i f I s t A E / e o B y v R L v v R b n L S 4 w E z f v 9 e a p D B 2 / r 2 n h u i s e E O z m G R C C 0 c W 1 d u m L H 3 A b F G s Y B m v Z E W Q K A Q A A A A M S C g M w X e H F P P K E e + l 3 u P W J S i N O 1 E g t / O I f a Z q n y r c P B j 2 w 7 P h w O p 9 2 o A R q M 3 D X W g t l 9 F 8 5 4 D f E E Q T 6 M h p F 1 s z 4 = < / D a t a M a s h u p > 
</file>

<file path=customXml/itemProps1.xml><?xml version="1.0" encoding="utf-8"?>
<ds:datastoreItem xmlns:ds="http://schemas.openxmlformats.org/officeDocument/2006/customXml" ds:itemID="{4FB3E710-AB75-4541-B6DA-441096B0555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예은 이</cp:lastModifiedBy>
  <cp:lastPrinted>2025-06-07T21:46:04Z</cp:lastPrinted>
  <dcterms:created xsi:type="dcterms:W3CDTF">2025-01-23T06:42:19Z</dcterms:created>
  <dcterms:modified xsi:type="dcterms:W3CDTF">2026-08-15T05:15:32Z</dcterms:modified>
</cp:coreProperties>
</file>