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바탕 화면\2026 길벗컴활1급총정리\기출\03회\"/>
    </mc:Choice>
  </mc:AlternateContent>
  <xr:revisionPtr revIDLastSave="0" documentId="13_ncr:1_{8B9C746C-1B09-4849-94AF-BBF674636BF9}" xr6:coauthVersionLast="47" xr6:coauthVersionMax="47" xr10:uidLastSave="{00000000-0000-0000-0000-000000000000}"/>
  <bookViews>
    <workbookView xWindow="-120" yWindow="-120" windowWidth="29040" windowHeight="15840" activeTab="6" xr2:uid="{4B9195B4-0400-44AE-9284-93632C89E16A}"/>
  </bookViews>
  <sheets>
    <sheet name="기본작업" sheetId="1" r:id="rId1"/>
    <sheet name="계산작업" sheetId="2" r:id="rId2"/>
    <sheet name="분석작업-1" sheetId="4" r:id="rId3"/>
    <sheet name="분석작업-2" sheetId="11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기본작업!$A$2:$G$40</definedName>
    <definedName name="_xlnm.Criteria" localSheetId="0">기본작업!$I$2:$I$3</definedName>
    <definedName name="_xlnm.Extract" localSheetId="0">기본작업!$I$5:$O$5</definedName>
    <definedName name="_xlnm.Print_Area" localSheetId="0">기본작업!$A$1:$G$40</definedName>
    <definedName name="_xlnm.Print_Titles" localSheetId="0">기본작업!$1:$2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혈액보유현황" name="혈액보유현황" connection="혈액보유현황"/>
        </x15:modelTables>
        <x15:extLst>
          <ext xmlns:x16="http://schemas.microsoft.com/office/spreadsheetml/2014/11/main" uri="{9835A34E-60A6-4A7C-AAB8-D5F71C897F49}">
            <x16:modelTimeGroupings>
              <x16:modelTimeGrouping tableName="혈액보유현황" columnName="날짜" columnId="날짜">
                <x16:calculatedTimeColumn columnName="날짜(분기)" columnId="날짜(분기)" contentType="quarters" isSelected="1"/>
                <x16:calculatedTimeColumn columnName="날짜(월 인덱스)" columnId="날짜(월 인덱스)" contentType="monthsindex" isSelected="1"/>
                <x16:calculatedTimeColumn columnName="날짜(월)" columnId="날짜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5" i="2" l="1" a="1"/>
  <c r="P5" i="2" s="1"/>
  <c r="P6" i="2" a="1"/>
  <c r="P6" i="2" s="1"/>
  <c r="P7" i="2" a="1"/>
  <c r="P7" i="2" s="1"/>
  <c r="P4" i="2" a="1"/>
  <c r="P4" i="2" s="1"/>
  <c r="E33" i="11"/>
  <c r="E25" i="11"/>
  <c r="E18" i="11"/>
  <c r="E10" i="11"/>
  <c r="E35" i="11" s="1"/>
  <c r="E34" i="11"/>
  <c r="E26" i="11"/>
  <c r="E19" i="11"/>
  <c r="E11" i="11"/>
  <c r="Q5" i="2" a="1"/>
  <c r="Q5" i="2" s="1"/>
  <c r="Q6" i="2" a="1"/>
  <c r="Q6" i="2"/>
  <c r="Q7" i="2" a="1"/>
  <c r="Q7" i="2" s="1"/>
  <c r="Q4" i="2" a="1"/>
  <c r="Q4" i="2" s="1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" i="2"/>
  <c r="I3" i="1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" i="2"/>
  <c r="B5" i="2" a="1"/>
  <c r="B7" i="2" a="1"/>
  <c r="B9" i="2" a="1"/>
  <c r="B11" i="2" a="1"/>
  <c r="B13" i="2" a="1"/>
  <c r="B15" i="2" a="1"/>
  <c r="B17" i="2" a="1"/>
  <c r="B19" i="2" a="1"/>
  <c r="B21" i="2" a="1"/>
  <c r="B23" i="2" a="1"/>
  <c r="B25" i="2" a="1"/>
  <c r="B27" i="2" a="1"/>
  <c r="B29" i="2" a="1"/>
  <c r="B31" i="2" a="1"/>
  <c r="B33" i="2" a="1"/>
  <c r="B35" i="2" a="1"/>
  <c r="B37" i="2" a="1"/>
  <c r="B39" i="2" a="1"/>
  <c r="B41" i="2" a="1"/>
  <c r="B43" i="2" a="1"/>
  <c r="B40" i="2" a="1"/>
  <c r="B6" i="2" a="1"/>
  <c r="B8" i="2" a="1"/>
  <c r="B10" i="2" a="1"/>
  <c r="B12" i="2" a="1"/>
  <c r="B14" i="2" a="1"/>
  <c r="B16" i="2" a="1"/>
  <c r="B18" i="2" a="1"/>
  <c r="B20" i="2" a="1"/>
  <c r="B22" i="2" a="1"/>
  <c r="B24" i="2" a="1"/>
  <c r="B26" i="2" a="1"/>
  <c r="B28" i="2" a="1"/>
  <c r="B30" i="2" a="1"/>
  <c r="B32" i="2" a="1"/>
  <c r="B34" i="2" a="1"/>
  <c r="B36" i="2" a="1"/>
  <c r="B38" i="2" a="1"/>
  <c r="B42" i="2" a="1"/>
  <c r="B4" i="2" a="1"/>
  <c r="E36" i="11" l="1"/>
  <c r="B42" i="2"/>
  <c r="B38" i="2"/>
  <c r="B36" i="2"/>
  <c r="B34" i="2"/>
  <c r="B32" i="2"/>
  <c r="B30" i="2"/>
  <c r="B28" i="2"/>
  <c r="B26" i="2"/>
  <c r="B24" i="2"/>
  <c r="B22" i="2"/>
  <c r="B20" i="2"/>
  <c r="B18" i="2"/>
  <c r="B16" i="2"/>
  <c r="B14" i="2"/>
  <c r="B12" i="2"/>
  <c r="B10" i="2"/>
  <c r="B8" i="2"/>
  <c r="B6" i="2"/>
  <c r="B40" i="2"/>
  <c r="B43" i="2"/>
  <c r="B41" i="2"/>
  <c r="B39" i="2"/>
  <c r="B37" i="2"/>
  <c r="B35" i="2"/>
  <c r="B33" i="2"/>
  <c r="B31" i="2"/>
  <c r="B29" i="2"/>
  <c r="B27" i="2"/>
  <c r="B25" i="2"/>
  <c r="B23" i="2"/>
  <c r="B21" i="2"/>
  <c r="B19" i="2"/>
  <c r="B17" i="2"/>
  <c r="B15" i="2"/>
  <c r="B13" i="2"/>
  <c r="B11" i="2"/>
  <c r="B9" i="2"/>
  <c r="B7" i="2"/>
  <c r="B5" i="2"/>
  <c r="B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A4466AA-BB12-4B0E-B1DB-0E5584CC9755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542816BC-F5D4-47D3-B919-A4CD1B8BF215}" name="혈액보유현황" type="103" refreshedVersion="8" minRefreshableVersion="5">
    <extLst>
      <ext xmlns:x15="http://schemas.microsoft.com/office/spreadsheetml/2010/11/main" uri="{DE250136-89BD-433C-8126-D09CA5730AF9}">
        <x15:connection id="혈액보유현황" autoDelete="1">
          <x15:textPr prompt="0" codePage="949" sourceFile="C:\Users\user\OneDrive\바탕 화면\2026 길벗컴활1급총정리\기출\03회\혈액보유현황.csv" tab="0" comma="1">
            <textFields count="6">
              <textField/>
              <textField/>
              <textField/>
              <textField/>
              <textField type="skip"/>
              <textField type="skip"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<sst xmlns="http://schemas.openxmlformats.org/spreadsheetml/2006/main" count="367" uniqueCount="224">
  <si>
    <t>[표1]</t>
    <phoneticPr fontId="1" type="noConversion"/>
  </si>
  <si>
    <t>선수명</t>
    <phoneticPr fontId="1" type="noConversion"/>
  </si>
  <si>
    <t>구분</t>
    <phoneticPr fontId="1" type="noConversion"/>
  </si>
  <si>
    <t>순번</t>
    <phoneticPr fontId="1" type="noConversion"/>
  </si>
  <si>
    <t>본번</t>
    <phoneticPr fontId="1" type="noConversion"/>
  </si>
  <si>
    <t>부번</t>
    <phoneticPr fontId="1" type="noConversion"/>
  </si>
  <si>
    <t>월세</t>
    <phoneticPr fontId="1" type="noConversion"/>
  </si>
  <si>
    <t>매매가</t>
    <phoneticPr fontId="1" type="noConversion"/>
  </si>
  <si>
    <t>건물명</t>
    <phoneticPr fontId="1" type="noConversion"/>
  </si>
  <si>
    <t>10년대출시월불입액</t>
    <phoneticPr fontId="1" type="noConversion"/>
  </si>
  <si>
    <t>10년후월세가치</t>
    <phoneticPr fontId="1" type="noConversion"/>
  </si>
  <si>
    <t>옥외_주차수</t>
    <phoneticPr fontId="1" type="noConversion"/>
  </si>
  <si>
    <t>옥내_주차수</t>
    <phoneticPr fontId="1" type="noConversion"/>
  </si>
  <si>
    <t>총주차수</t>
    <phoneticPr fontId="1" type="noConversion"/>
  </si>
  <si>
    <t>[표2]</t>
    <phoneticPr fontId="1" type="noConversion"/>
  </si>
  <si>
    <t>법정동명</t>
    <phoneticPr fontId="1" type="noConversion"/>
  </si>
  <si>
    <t>순위 1~3위의 평균 총주차수</t>
    <phoneticPr fontId="1" type="noConversion"/>
  </si>
  <si>
    <t>대륙</t>
    <phoneticPr fontId="1" type="noConversion"/>
  </si>
  <si>
    <t>국가</t>
    <phoneticPr fontId="1" type="noConversion"/>
  </si>
  <si>
    <t>2021년</t>
  </si>
  <si>
    <t>2022년</t>
  </si>
  <si>
    <t>강수량</t>
    <phoneticPr fontId="1" type="noConversion"/>
  </si>
  <si>
    <t>방류량</t>
    <phoneticPr fontId="1" type="noConversion"/>
  </si>
  <si>
    <t>유입량</t>
    <phoneticPr fontId="1" type="noConversion"/>
  </si>
  <si>
    <t>평균저수율</t>
    <phoneticPr fontId="1" type="noConversion"/>
  </si>
  <si>
    <t>%</t>
    <phoneticPr fontId="1" type="noConversion"/>
  </si>
  <si>
    <t>단위</t>
    <phoneticPr fontId="1" type="noConversion"/>
  </si>
  <si>
    <t>평균저수량</t>
    <phoneticPr fontId="1" type="noConversion"/>
  </si>
  <si>
    <t>백만㎥</t>
    <phoneticPr fontId="1" type="noConversion"/>
  </si>
  <si>
    <t>포지션</t>
    <phoneticPr fontId="1" type="noConversion"/>
  </si>
  <si>
    <t>투수</t>
    <phoneticPr fontId="1" type="noConversion"/>
  </si>
  <si>
    <t>신장</t>
    <phoneticPr fontId="1" type="noConversion"/>
  </si>
  <si>
    <t>체중</t>
    <phoneticPr fontId="1" type="noConversion"/>
  </si>
  <si>
    <t>우타</t>
    <phoneticPr fontId="1" type="noConversion"/>
  </si>
  <si>
    <t>타석</t>
    <phoneticPr fontId="1" type="noConversion"/>
  </si>
  <si>
    <t>송천동</t>
  </si>
  <si>
    <t>미장동</t>
  </si>
  <si>
    <t>서신동</t>
  </si>
  <si>
    <t>효자동</t>
  </si>
  <si>
    <t>영창드림맨션</t>
  </si>
  <si>
    <t>군산미장2차아이파크</t>
  </si>
  <si>
    <t>선변서신고을</t>
  </si>
  <si>
    <t>세븐팰리스데시앙</t>
  </si>
  <si>
    <t>주공3차</t>
  </si>
  <si>
    <t>광진선수촌</t>
  </si>
  <si>
    <t>태양</t>
  </si>
  <si>
    <t>엘에이치비엘로스</t>
  </si>
  <si>
    <t>제일1차</t>
  </si>
  <si>
    <t>모아엘가</t>
  </si>
  <si>
    <t>신흥장미2</t>
  </si>
  <si>
    <t>성산</t>
  </si>
  <si>
    <t>덕천하이트</t>
  </si>
  <si>
    <t>온천마을제일</t>
  </si>
  <si>
    <t>정읍상동대광로제비앙</t>
  </si>
  <si>
    <t>전주첨단코아루1차</t>
  </si>
  <si>
    <t>동산동제일2차아파트</t>
  </si>
  <si>
    <t>영무예다음</t>
  </si>
  <si>
    <t>쌍용서신</t>
  </si>
  <si>
    <t>호반베르디움5단지</t>
  </si>
  <si>
    <t>서부신시가지코아루해피트리</t>
  </si>
  <si>
    <t>현대아파트</t>
  </si>
  <si>
    <t>개나리2차</t>
  </si>
  <si>
    <t>월드컵이지움</t>
  </si>
  <si>
    <t>평화주공1,2</t>
  </si>
  <si>
    <t>동아한일</t>
  </si>
  <si>
    <t>팔복동남양임대</t>
  </si>
  <si>
    <t>현대(2차)</t>
  </si>
  <si>
    <t>군산디오션시티푸르지오</t>
  </si>
  <si>
    <t>태평아이파크</t>
  </si>
  <si>
    <t>제일아파트</t>
  </si>
  <si>
    <t>현대</t>
  </si>
  <si>
    <t>현대파인빌</t>
  </si>
  <si>
    <t>호반베르디움</t>
  </si>
  <si>
    <t>전주혁신중흥에스클래스</t>
  </si>
  <si>
    <t>나운동보람더하임</t>
  </si>
  <si>
    <t>한성</t>
  </si>
  <si>
    <t>유토피아아파트</t>
  </si>
  <si>
    <t>고산동우더리치</t>
  </si>
  <si>
    <t>삼소(동원)</t>
  </si>
  <si>
    <t>송천동</t>
    <phoneticPr fontId="1" type="noConversion"/>
  </si>
  <si>
    <t>서신동</t>
    <phoneticPr fontId="1" type="noConversion"/>
  </si>
  <si>
    <t>효자동</t>
    <phoneticPr fontId="1" type="noConversion"/>
  </si>
  <si>
    <t>미장동</t>
    <phoneticPr fontId="1" type="noConversion"/>
  </si>
  <si>
    <t>미국</t>
    <phoneticPr fontId="1" type="noConversion"/>
  </si>
  <si>
    <t>러시아</t>
    <phoneticPr fontId="1" type="noConversion"/>
  </si>
  <si>
    <t>일본</t>
    <phoneticPr fontId="1" type="noConversion"/>
  </si>
  <si>
    <t>독일</t>
    <phoneticPr fontId="1" type="noConversion"/>
  </si>
  <si>
    <t>대한민국</t>
    <phoneticPr fontId="1" type="noConversion"/>
  </si>
  <si>
    <t>아시아</t>
    <phoneticPr fontId="1" type="noConversion"/>
  </si>
  <si>
    <t>유럽</t>
    <phoneticPr fontId="1" type="noConversion"/>
  </si>
  <si>
    <t>오세아니아</t>
    <phoneticPr fontId="1" type="noConversion"/>
  </si>
  <si>
    <t>-</t>
  </si>
  <si>
    <t>북아메리카</t>
    <phoneticPr fontId="1" type="noConversion"/>
  </si>
  <si>
    <t>남아메리카</t>
    <phoneticPr fontId="1" type="noConversion"/>
  </si>
  <si>
    <t>키프로스</t>
    <phoneticPr fontId="1" type="noConversion"/>
  </si>
  <si>
    <t>이스라엘</t>
    <phoneticPr fontId="1" type="noConversion"/>
  </si>
  <si>
    <t>카자흐스탄</t>
    <phoneticPr fontId="1" type="noConversion"/>
  </si>
  <si>
    <t>튀르키예</t>
    <phoneticPr fontId="1" type="noConversion"/>
  </si>
  <si>
    <t>멕시코</t>
    <phoneticPr fontId="1" type="noConversion"/>
  </si>
  <si>
    <t>칠레</t>
    <phoneticPr fontId="1" type="noConversion"/>
  </si>
  <si>
    <t>콜롬비아</t>
    <phoneticPr fontId="1" type="noConversion"/>
  </si>
  <si>
    <t>벨라루스</t>
    <phoneticPr fontId="1" type="noConversion"/>
  </si>
  <si>
    <t>벨기에</t>
    <phoneticPr fontId="1" type="noConversion"/>
  </si>
  <si>
    <t>불가리아</t>
    <phoneticPr fontId="1" type="noConversion"/>
  </si>
  <si>
    <t>덴마크</t>
    <phoneticPr fontId="1" type="noConversion"/>
  </si>
  <si>
    <t>에스토니아</t>
    <phoneticPr fontId="1" type="noConversion"/>
  </si>
  <si>
    <t>핀란드</t>
    <phoneticPr fontId="1" type="noConversion"/>
  </si>
  <si>
    <t>프랑스</t>
    <phoneticPr fontId="1" type="noConversion"/>
  </si>
  <si>
    <t>헝가리</t>
    <phoneticPr fontId="1" type="noConversion"/>
  </si>
  <si>
    <t>아이슬란드</t>
    <phoneticPr fontId="1" type="noConversion"/>
  </si>
  <si>
    <t>아일랜드</t>
    <phoneticPr fontId="1" type="noConversion"/>
  </si>
  <si>
    <t>이탈리아</t>
    <phoneticPr fontId="1" type="noConversion"/>
  </si>
  <si>
    <t>리히텐슈타인</t>
    <phoneticPr fontId="1" type="noConversion"/>
  </si>
  <si>
    <t>리투아니아</t>
    <phoneticPr fontId="1" type="noConversion"/>
  </si>
  <si>
    <t>룩셈부르크</t>
    <phoneticPr fontId="1" type="noConversion"/>
  </si>
  <si>
    <t>몰타</t>
    <phoneticPr fontId="1" type="noConversion"/>
  </si>
  <si>
    <t>네덜란드</t>
    <phoneticPr fontId="1" type="noConversion"/>
  </si>
  <si>
    <t>노르웨이</t>
    <phoneticPr fontId="1" type="noConversion"/>
  </si>
  <si>
    <t>폴란드</t>
    <phoneticPr fontId="1" type="noConversion"/>
  </si>
  <si>
    <t>포르투갈</t>
    <phoneticPr fontId="1" type="noConversion"/>
  </si>
  <si>
    <t>루마니아</t>
    <phoneticPr fontId="1" type="noConversion"/>
  </si>
  <si>
    <t>슬로바키아</t>
    <phoneticPr fontId="1" type="noConversion"/>
  </si>
  <si>
    <t>스페인</t>
    <phoneticPr fontId="1" type="noConversion"/>
  </si>
  <si>
    <t>스웨덴</t>
    <phoneticPr fontId="1" type="noConversion"/>
  </si>
  <si>
    <t>스위스</t>
    <phoneticPr fontId="1" type="noConversion"/>
  </si>
  <si>
    <t>오스트레일리아</t>
    <phoneticPr fontId="1" type="noConversion"/>
  </si>
  <si>
    <t>뉴질랜드</t>
    <phoneticPr fontId="1" type="noConversion"/>
  </si>
  <si>
    <t>구분별</t>
  </si>
  <si>
    <t>별정통신서비스</t>
  </si>
  <si>
    <t>실적치</t>
  </si>
  <si>
    <t/>
  </si>
  <si>
    <t>전망치</t>
  </si>
  <si>
    <t>부가통신서비스</t>
  </si>
  <si>
    <t>방송서비스</t>
  </si>
  <si>
    <t>통신기기</t>
  </si>
  <si>
    <t>방송기기</t>
  </si>
  <si>
    <t>7월</t>
    <phoneticPr fontId="1" type="noConversion"/>
  </si>
  <si>
    <t>8월</t>
    <phoneticPr fontId="1" type="noConversion"/>
  </si>
  <si>
    <t>9월</t>
    <phoneticPr fontId="1" type="noConversion"/>
  </si>
  <si>
    <t>10월</t>
    <phoneticPr fontId="1" type="noConversion"/>
  </si>
  <si>
    <t>11월</t>
    <phoneticPr fontId="1" type="noConversion"/>
  </si>
  <si>
    <t>12월</t>
    <phoneticPr fontId="1" type="noConversion"/>
  </si>
  <si>
    <t>[표1] 부문별 IT-BSI</t>
    <phoneticPr fontId="1" type="noConversion"/>
  </si>
  <si>
    <t>IT산업별</t>
    <phoneticPr fontId="1" type="noConversion"/>
  </si>
  <si>
    <t>류현진</t>
    <phoneticPr fontId="1" type="noConversion"/>
  </si>
  <si>
    <t>폰세</t>
    <phoneticPr fontId="1" type="noConversion"/>
  </si>
  <si>
    <t>한승혁</t>
    <phoneticPr fontId="1" type="noConversion"/>
  </si>
  <si>
    <t>최재훈</t>
    <phoneticPr fontId="1" type="noConversion"/>
  </si>
  <si>
    <t>포수</t>
    <phoneticPr fontId="1" type="noConversion"/>
  </si>
  <si>
    <t>이재원</t>
    <phoneticPr fontId="1" type="noConversion"/>
  </si>
  <si>
    <t>이도윤</t>
    <phoneticPr fontId="1" type="noConversion"/>
  </si>
  <si>
    <t>내야수</t>
    <phoneticPr fontId="1" type="noConversion"/>
  </si>
  <si>
    <t>노시환</t>
    <phoneticPr fontId="1" type="noConversion"/>
  </si>
  <si>
    <t>하주석</t>
    <phoneticPr fontId="1" type="noConversion"/>
  </si>
  <si>
    <t>채은성</t>
    <phoneticPr fontId="1" type="noConversion"/>
  </si>
  <si>
    <t>김인환</t>
    <phoneticPr fontId="1" type="noConversion"/>
  </si>
  <si>
    <t>문현빈</t>
    <phoneticPr fontId="1" type="noConversion"/>
  </si>
  <si>
    <t>황영묵</t>
    <phoneticPr fontId="1" type="noConversion"/>
  </si>
  <si>
    <t>이진영</t>
    <phoneticPr fontId="1" type="noConversion"/>
  </si>
  <si>
    <t>외야수</t>
    <phoneticPr fontId="1" type="noConversion"/>
  </si>
  <si>
    <t>김태연</t>
    <phoneticPr fontId="1" type="noConversion"/>
  </si>
  <si>
    <t>플로리얼</t>
    <phoneticPr fontId="1" type="noConversion"/>
  </si>
  <si>
    <t>최인호</t>
    <phoneticPr fontId="1" type="noConversion"/>
  </si>
  <si>
    <t>이원석</t>
    <phoneticPr fontId="1" type="noConversion"/>
  </si>
  <si>
    <t>이민재</t>
    <phoneticPr fontId="1" type="noConversion"/>
  </si>
  <si>
    <t>석탄류합</t>
  </si>
  <si>
    <t>석유류합</t>
  </si>
  <si>
    <t>가스류합</t>
  </si>
  <si>
    <t>전력</t>
  </si>
  <si>
    <t>음, 식료품</t>
    <phoneticPr fontId="1" type="noConversion"/>
  </si>
  <si>
    <t>담배</t>
    <phoneticPr fontId="1" type="noConversion"/>
  </si>
  <si>
    <t>섬유제품</t>
    <phoneticPr fontId="1" type="noConversion"/>
  </si>
  <si>
    <t>의류제품</t>
    <phoneticPr fontId="1" type="noConversion"/>
  </si>
  <si>
    <t>가죽제품</t>
    <phoneticPr fontId="1" type="noConversion"/>
  </si>
  <si>
    <t>나무제품</t>
    <phoneticPr fontId="1" type="noConversion"/>
  </si>
  <si>
    <t>업종</t>
    <phoneticPr fontId="1" type="noConversion"/>
  </si>
  <si>
    <t>에너지원</t>
    <phoneticPr fontId="1" type="noConversion"/>
  </si>
  <si>
    <t>mm</t>
  </si>
  <si>
    <t>[표1] 대륙별 국가별 온실가스 배출량</t>
    <phoneticPr fontId="1" type="noConversion"/>
  </si>
  <si>
    <t>2025년</t>
    <phoneticPr fontId="1" type="noConversion"/>
  </si>
  <si>
    <t>2024년</t>
    <phoneticPr fontId="1" type="noConversion"/>
  </si>
  <si>
    <t>2023년</t>
  </si>
  <si>
    <t>최대 총주차수 건물명</t>
    <phoneticPr fontId="1" type="noConversion"/>
  </si>
  <si>
    <t>2019년</t>
  </si>
  <si>
    <t>2020년</t>
  </si>
  <si>
    <t>[표1] 댐저수 현황</t>
    <phoneticPr fontId="1" type="noConversion"/>
  </si>
  <si>
    <t>[표1] 업종별/에너지원별 CO2 배출량</t>
    <phoneticPr fontId="1" type="noConversion"/>
  </si>
  <si>
    <t>조건</t>
    <phoneticPr fontId="1" type="noConversion"/>
  </si>
  <si>
    <t>총합계</t>
  </si>
  <si>
    <t>01월</t>
  </si>
  <si>
    <t>02월</t>
  </si>
  <si>
    <t>03월</t>
  </si>
  <si>
    <t>04월</t>
  </si>
  <si>
    <t>05월</t>
  </si>
  <si>
    <t>06월</t>
  </si>
  <si>
    <t>07월</t>
  </si>
  <si>
    <t>08월</t>
  </si>
  <si>
    <t>09월</t>
  </si>
  <si>
    <t>10월</t>
  </si>
  <si>
    <t>11월</t>
  </si>
  <si>
    <t>12월</t>
  </si>
  <si>
    <t>날짜(월)</t>
  </si>
  <si>
    <t>날짜</t>
  </si>
  <si>
    <t>날짜(분기)</t>
  </si>
  <si>
    <t>분기1</t>
  </si>
  <si>
    <t>분기2</t>
  </si>
  <si>
    <t>분기3</t>
  </si>
  <si>
    <t>분기4</t>
  </si>
  <si>
    <t>평균: 서울/경기도</t>
  </si>
  <si>
    <t>평균: 충청도</t>
  </si>
  <si>
    <t>평균: 강원도</t>
  </si>
  <si>
    <t>가스류합 평균</t>
  </si>
  <si>
    <t>석유류합 평균</t>
  </si>
  <si>
    <t>석탄류합 평균</t>
  </si>
  <si>
    <t>전력 평균</t>
  </si>
  <si>
    <t>전체 평균</t>
  </si>
  <si>
    <t>가스류합 개수</t>
  </si>
  <si>
    <t>석유류합 개수</t>
  </si>
  <si>
    <t>석탄류합 개수</t>
  </si>
  <si>
    <t>전력 개수</t>
  </si>
  <si>
    <t>전체 개수</t>
  </si>
  <si>
    <t>류현진</t>
  </si>
  <si>
    <t>투수</t>
  </si>
  <si>
    <t>우타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</si>
</sst>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₩&quot;#,##0;[Red]\-&quot;₩&quot;#,##0"/>
    <numFmt numFmtId="41" formatCode="_-* #,##0_-;\-* #,##0_-;_-* &quot;-&quot;_-;_-@_-"/>
    <numFmt numFmtId="176" formatCode="#,##0_ 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444444"/>
      <name val="맑은 고딕"/>
      <family val="3"/>
      <charset val="129"/>
      <scheme val="minor"/>
    </font>
    <font>
      <sz val="11"/>
      <color rgb="FF171717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0" fontId="0" fillId="0" borderId="0" xfId="2" applyNumberFormat="1" applyFont="1">
      <alignment vertical="center"/>
    </xf>
    <xf numFmtId="41" fontId="0" fillId="0" borderId="2" xfId="1" applyFont="1" applyBorder="1">
      <alignment vertical="center"/>
    </xf>
    <xf numFmtId="41" fontId="0" fillId="0" borderId="1" xfId="1" applyFont="1" applyBorder="1">
      <alignment vertical="center"/>
    </xf>
    <xf numFmtId="6" fontId="0" fillId="0" borderId="2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0" fontId="5" fillId="0" borderId="1" xfId="0" applyFont="1" applyBorder="1">
      <alignment vertical="center"/>
    </xf>
    <xf numFmtId="0" fontId="4" fillId="0" borderId="1" xfId="0" applyFont="1" applyBorder="1">
      <alignment vertical="center"/>
    </xf>
    <xf numFmtId="6" fontId="0" fillId="0" borderId="0" xfId="0" applyNumberFormat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댐저수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2"/>
          <c:order val="1"/>
          <c:tx>
            <c:strRef>
              <c:f>'기타작업-2'!$A$8</c:f>
              <c:strCache>
                <c:ptCount val="1"/>
                <c:pt idx="0">
                  <c:v>평균저수율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strRef>
              <c:f>'기타작업-2'!$D$3:$I$3</c:f>
              <c:strCache>
                <c:ptCount val="6"/>
                <c:pt idx="0">
                  <c:v>2020년</c:v>
                </c:pt>
                <c:pt idx="1">
                  <c:v>2021년</c:v>
                </c:pt>
                <c:pt idx="2">
                  <c:v>2022년</c:v>
                </c:pt>
                <c:pt idx="3">
                  <c:v>2023년</c:v>
                </c:pt>
                <c:pt idx="4">
                  <c:v>2024년</c:v>
                </c:pt>
                <c:pt idx="5">
                  <c:v>2025년</c:v>
                </c:pt>
              </c:strCache>
            </c:strRef>
          </c:cat>
          <c:val>
            <c:numRef>
              <c:f>'기타작업-2'!$D$8:$I$8</c:f>
              <c:numCache>
                <c:formatCode>General</c:formatCode>
                <c:ptCount val="6"/>
                <c:pt idx="0">
                  <c:v>42.3</c:v>
                </c:pt>
                <c:pt idx="1">
                  <c:v>47.2</c:v>
                </c:pt>
                <c:pt idx="2">
                  <c:v>45.7</c:v>
                </c:pt>
                <c:pt idx="3">
                  <c:v>52.8</c:v>
                </c:pt>
                <c:pt idx="4">
                  <c:v>62.3</c:v>
                </c:pt>
                <c:pt idx="5">
                  <c:v>65.400000000000006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F4-4458-86DF-8CE1BB90E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7451968"/>
        <c:axId val="1357431808"/>
      </c:areaChart>
      <c:lineChart>
        <c:grouping val="standard"/>
        <c:varyColors val="0"/>
        <c:ser>
          <c:idx val="0"/>
          <c:order val="0"/>
          <c:tx>
            <c:strRef>
              <c:f>'기타작업-2'!$A$4</c:f>
              <c:strCache>
                <c:ptCount val="1"/>
                <c:pt idx="0">
                  <c:v>강수량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'기타작업-2'!$D$3:$I$3</c:f>
              <c:strCache>
                <c:ptCount val="6"/>
                <c:pt idx="0">
                  <c:v>2020년</c:v>
                </c:pt>
                <c:pt idx="1">
                  <c:v>2021년</c:v>
                </c:pt>
                <c:pt idx="2">
                  <c:v>2022년</c:v>
                </c:pt>
                <c:pt idx="3">
                  <c:v>2023년</c:v>
                </c:pt>
                <c:pt idx="4">
                  <c:v>2024년</c:v>
                </c:pt>
                <c:pt idx="5">
                  <c:v>2025년</c:v>
                </c:pt>
              </c:strCache>
            </c:strRef>
          </c:cat>
          <c:val>
            <c:numRef>
              <c:f>'기타작업-2'!$D$4:$I$4</c:f>
              <c:numCache>
                <c:formatCode>#,##0</c:formatCode>
                <c:ptCount val="6"/>
                <c:pt idx="0" formatCode="General">
                  <c:v>925</c:v>
                </c:pt>
                <c:pt idx="1">
                  <c:v>1265</c:v>
                </c:pt>
                <c:pt idx="2" formatCode="General">
                  <c:v>877</c:v>
                </c:pt>
                <c:pt idx="3">
                  <c:v>1438</c:v>
                </c:pt>
                <c:pt idx="4">
                  <c:v>1076</c:v>
                </c:pt>
                <c:pt idx="5">
                  <c:v>1646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2F4-4458-86DF-8CE1BB90E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0232095"/>
        <c:axId val="1910230431"/>
      </c:lineChart>
      <c:catAx>
        <c:axId val="19102320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10230431"/>
        <c:crosses val="autoZero"/>
        <c:auto val="1"/>
        <c:lblAlgn val="ctr"/>
        <c:lblOffset val="100"/>
        <c:noMultiLvlLbl val="0"/>
      </c:catAx>
      <c:valAx>
        <c:axId val="19102304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'기타작업-2'!$B$4</c:f>
              <c:strCache>
                <c:ptCount val="1"/>
                <c:pt idx="0">
                  <c:v>mm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10232095"/>
        <c:crosses val="autoZero"/>
        <c:crossBetween val="between"/>
      </c:valAx>
      <c:valAx>
        <c:axId val="1357431808"/>
        <c:scaling>
          <c:orientation val="minMax"/>
        </c:scaling>
        <c:delete val="0"/>
        <c:axPos val="r"/>
        <c:title>
          <c:tx>
            <c:strRef>
              <c:f>'기타작업-2'!$B$8</c:f>
              <c:strCache>
                <c:ptCount val="1"/>
                <c:pt idx="0">
                  <c:v>%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57451968"/>
        <c:crosses val="max"/>
        <c:crossBetween val="between"/>
      </c:valAx>
      <c:catAx>
        <c:axId val="13574519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57431808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19049</xdr:colOff>
      <xdr:row>14</xdr:row>
      <xdr:rowOff>9525</xdr:rowOff>
    </xdr:from>
    <xdr:to>
      <xdr:col>4</xdr:col>
      <xdr:colOff>504824</xdr:colOff>
      <xdr:row>15</xdr:row>
      <xdr:rowOff>152400</xdr:rowOff>
    </xdr:to>
    <xdr:sp macro="[0]!서식적용" textlink="">
      <xdr:nvSpPr>
        <xdr:cNvPr id="2" name="말풍선: 사각형 1">
          <a:extLst>
            <a:ext uri="{FF2B5EF4-FFF2-40B4-BE49-F238E27FC236}">
              <a16:creationId xmlns:a16="http://schemas.microsoft.com/office/drawing/2014/main" id="{5BED84BB-CDFD-9A5C-F337-A3761B88B93E}"/>
            </a:ext>
          </a:extLst>
        </xdr:cNvPr>
        <xdr:cNvSpPr/>
      </xdr:nvSpPr>
      <xdr:spPr>
        <a:xfrm>
          <a:off x="1866899" y="2943225"/>
          <a:ext cx="1000125" cy="352425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5</xdr:col>
      <xdr:colOff>495300</xdr:colOff>
      <xdr:row>13</xdr:row>
      <xdr:rowOff>200025</xdr:rowOff>
    </xdr:from>
    <xdr:to>
      <xdr:col>8</xdr:col>
      <xdr:colOff>0</xdr:colOff>
      <xdr:row>15</xdr:row>
      <xdr:rowOff>142875</xdr:rowOff>
    </xdr:to>
    <xdr:sp macro="[0]!서식해제" textlink="">
      <xdr:nvSpPr>
        <xdr:cNvPr id="3" name="말풍선: 사각형 2">
          <a:extLst>
            <a:ext uri="{FF2B5EF4-FFF2-40B4-BE49-F238E27FC236}">
              <a16:creationId xmlns:a16="http://schemas.microsoft.com/office/drawing/2014/main" id="{4FDDC764-2EA2-57E9-26B6-18F4E9BAC5F2}"/>
            </a:ext>
          </a:extLst>
        </xdr:cNvPr>
        <xdr:cNvSpPr/>
      </xdr:nvSpPr>
      <xdr:spPr>
        <a:xfrm>
          <a:off x="3371850" y="2924175"/>
          <a:ext cx="1047750" cy="36195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  <a:endParaRPr lang="en-US" altLang="ko-K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9</xdr:row>
      <xdr:rowOff>1</xdr:rowOff>
    </xdr:from>
    <xdr:to>
      <xdr:col>7</xdr:col>
      <xdr:colOff>0</xdr:colOff>
      <xdr:row>24</xdr:row>
      <xdr:rowOff>1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352425</xdr:colOff>
          <xdr:row>0</xdr:row>
          <xdr:rowOff>66675</xdr:rowOff>
        </xdr:from>
        <xdr:to>
          <xdr:col>5</xdr:col>
          <xdr:colOff>581025</xdr:colOff>
          <xdr:row>1</xdr:row>
          <xdr:rowOff>161925</xdr:rowOff>
        </xdr:to>
        <xdr:sp macro="" textlink="">
          <xdr:nvSpPr>
            <xdr:cNvPr id="7169" name="cmd포지션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주다원" refreshedDate="45997.450872453701" backgroundQuery="1" createdVersion="8" refreshedVersion="8" minRefreshableVersion="3" recordCount="0" supportSubquery="1" supportAdvancedDrill="1" xr:uid="{B2B28FC8-7326-4271-BBA5-3B661F9E34D5}">
  <cacheSource type="external" connectionId="1"/>
  <cacheFields count="6">
    <cacheField name="[혈액보유현황].[날짜].[날짜]" caption="날짜" numFmtId="0" level="1">
      <sharedItems containsSemiMixedTypes="0" containsNonDate="0" containsDate="1" containsString="0" minDate="2025-01-01T00:00:00" maxDate="2026-01-01T00:00:00" count="365">
        <d v="2025-01-01T00:00:00"/>
        <d v="2025-01-02T00:00:00"/>
        <d v="2025-01-03T00:00:00"/>
        <d v="2025-01-04T00:00:00"/>
        <d v="2025-01-05T00:00:00"/>
        <d v="2025-01-06T00:00:00"/>
        <d v="2025-01-07T00:00:00"/>
        <d v="2025-01-08T00:00:00"/>
        <d v="2025-01-09T00:00:00"/>
        <d v="2025-01-10T00:00:00"/>
        <d v="2025-01-11T00:00:00"/>
        <d v="2025-01-12T00:00:00"/>
        <d v="2025-01-13T00:00:00"/>
        <d v="2025-01-14T00:00:00"/>
        <d v="2025-01-15T00:00:00"/>
        <d v="2025-01-16T00:00:00"/>
        <d v="2025-01-17T00:00:00"/>
        <d v="2025-01-18T00:00:00"/>
        <d v="2025-01-19T00:00:00"/>
        <d v="2025-01-20T00:00:00"/>
        <d v="2025-01-21T00:00:00"/>
        <d v="2025-01-22T00:00:00"/>
        <d v="2025-01-23T00:00:00"/>
        <d v="2025-01-24T00:00:00"/>
        <d v="2025-01-25T00:00:00"/>
        <d v="2025-01-26T00:00:00"/>
        <d v="2025-01-27T00:00:00"/>
        <d v="2025-01-28T00:00:00"/>
        <d v="2025-01-29T00:00:00"/>
        <d v="2025-01-30T00:00:00"/>
        <d v="2025-01-31T00:00:00"/>
        <d v="2025-02-01T00:00:00"/>
        <d v="2025-02-02T00:00:00"/>
        <d v="2025-02-03T00:00:00"/>
        <d v="2025-02-04T00:00:00"/>
        <d v="2025-02-05T00:00:00"/>
        <d v="2025-02-06T00:00:00"/>
        <d v="2025-02-07T00:00:00"/>
        <d v="2025-02-08T00:00:00"/>
        <d v="2025-02-09T00:00:00"/>
        <d v="2025-02-10T00:00:00"/>
        <d v="2025-02-11T00:00:00"/>
        <d v="2025-02-12T00:00:00"/>
        <d v="2025-02-13T00:00:00"/>
        <d v="2025-02-14T00:00:00"/>
        <d v="2025-02-15T00:00:00"/>
        <d v="2025-02-16T00:00:00"/>
        <d v="2025-02-17T00:00:00"/>
        <d v="2025-02-18T00:00:00"/>
        <d v="2025-02-19T00:00:00"/>
        <d v="2025-02-20T00:00:00"/>
        <d v="2025-02-21T00:00:00"/>
        <d v="2025-02-22T00:00:00"/>
        <d v="2025-02-23T00:00:00"/>
        <d v="2025-02-24T00:00:00"/>
        <d v="2025-02-25T00:00:00"/>
        <d v="2025-02-26T00:00:00"/>
        <d v="2025-02-27T00:00:00"/>
        <d v="2025-02-28T00:00:00"/>
        <d v="2025-03-01T00:00:00"/>
        <d v="2025-03-02T00:00:00"/>
        <d v="2025-03-03T00:00:00"/>
        <d v="2025-03-04T00:00:00"/>
        <d v="2025-03-05T00:00:00"/>
        <d v="2025-03-06T00:00:00"/>
        <d v="2025-03-07T00:00:00"/>
        <d v="2025-03-08T00:00:00"/>
        <d v="2025-03-09T00:00:00"/>
        <d v="2025-03-10T00:00:00"/>
        <d v="2025-03-11T00:00:00"/>
        <d v="2025-03-12T00:00:00"/>
        <d v="2025-03-13T00:00:00"/>
        <d v="2025-03-14T00:00:00"/>
        <d v="2025-03-15T00:00:00"/>
        <d v="2025-03-16T00:00:00"/>
        <d v="2025-03-17T00:00:00"/>
        <d v="2025-03-18T00:00:00"/>
        <d v="2025-03-19T00:00:00"/>
        <d v="2025-03-20T00:00:00"/>
        <d v="2025-03-21T00:00:00"/>
        <d v="2025-03-22T00:00:00"/>
        <d v="2025-03-23T00:00:00"/>
        <d v="2025-03-24T00:00:00"/>
        <d v="2025-03-25T00:00:00"/>
        <d v="2025-03-26T00:00:00"/>
        <d v="2025-03-27T00:00:00"/>
        <d v="2025-03-28T00:00:00"/>
        <d v="2025-03-29T00:00:00"/>
        <d v="2025-03-30T00:00:00"/>
        <d v="2025-03-31T00:00:00"/>
        <d v="2025-04-01T00:00:00"/>
        <d v="2025-04-02T00:00:00"/>
        <d v="2025-04-03T00:00:00"/>
        <d v="2025-04-04T00:00:00"/>
        <d v="2025-04-05T00:00:00"/>
        <d v="2025-04-06T00:00:00"/>
        <d v="2025-04-07T00:00:00"/>
        <d v="2025-04-08T00:00:00"/>
        <d v="2025-04-09T00:00:00"/>
        <d v="2025-04-10T00:00:00"/>
        <d v="2025-04-11T00:00:00"/>
        <d v="2025-04-12T00:00:00"/>
        <d v="2025-04-13T00:00:00"/>
        <d v="2025-04-14T00:00:00"/>
        <d v="2025-04-15T00:00:00"/>
        <d v="2025-04-16T00:00:00"/>
        <d v="2025-04-17T00:00:00"/>
        <d v="2025-04-18T00:00:00"/>
        <d v="2025-04-19T00:00:00"/>
        <d v="2025-04-20T00:00:00"/>
        <d v="2025-04-21T00:00:00"/>
        <d v="2025-04-22T00:00:00"/>
        <d v="2025-04-23T00:00:00"/>
        <d v="2025-04-24T00:00:00"/>
        <d v="2025-04-25T00:00:00"/>
        <d v="2025-04-26T00:00:00"/>
        <d v="2025-04-27T00:00:00"/>
        <d v="2025-04-28T00:00:00"/>
        <d v="2025-04-29T00:00:00"/>
        <d v="2025-04-30T00:00:00"/>
        <d v="2025-05-01T00:00:00"/>
        <d v="2025-05-02T00:00:00"/>
        <d v="2025-05-03T00:00:00"/>
        <d v="2025-05-04T00:00:00"/>
        <d v="2025-05-05T00:00:00"/>
        <d v="2025-05-06T00:00:00"/>
        <d v="2025-05-07T00:00:00"/>
        <d v="2025-05-08T00:00:00"/>
        <d v="2025-05-09T00:00:00"/>
        <d v="2025-05-10T00:00:00"/>
        <d v="2025-05-11T00:00:00"/>
        <d v="2025-05-12T00:00:00"/>
        <d v="2025-05-13T00:00:00"/>
        <d v="2025-05-14T00:00:00"/>
        <d v="2025-05-15T00:00:00"/>
        <d v="2025-05-16T00:00:00"/>
        <d v="2025-05-17T00:00:00"/>
        <d v="2025-05-18T00:00:00"/>
        <d v="2025-05-19T00:00:00"/>
        <d v="2025-05-20T00:00:00"/>
        <d v="2025-05-21T00:00:00"/>
        <d v="2025-05-22T00:00:00"/>
        <d v="2025-05-23T00:00:00"/>
        <d v="2025-05-24T00:00:00"/>
        <d v="2025-05-25T00:00:00"/>
        <d v="2025-05-26T00:00:00"/>
        <d v="2025-05-27T00:00:00"/>
        <d v="2025-05-28T00:00:00"/>
        <d v="2025-05-29T00:00:00"/>
        <d v="2025-05-30T00:00:00"/>
        <d v="2025-05-31T00:00:00"/>
        <d v="2025-06-01T00:00:00"/>
        <d v="2025-06-02T00:00:00"/>
        <d v="2025-06-03T00:00:00"/>
        <d v="2025-06-04T00:00:00"/>
        <d v="2025-06-05T00:00:00"/>
        <d v="2025-06-06T00:00:00"/>
        <d v="2025-06-07T00:00:00"/>
        <d v="2025-06-08T00:00:00"/>
        <d v="2025-06-09T00:00:00"/>
        <d v="2025-06-10T00:00:00"/>
        <d v="2025-06-11T00:00:00"/>
        <d v="2025-06-12T00:00:00"/>
        <d v="2025-06-13T00:00:00"/>
        <d v="2025-06-14T00:00:00"/>
        <d v="2025-06-15T00:00:00"/>
        <d v="2025-06-16T00:00:00"/>
        <d v="2025-06-17T00:00:00"/>
        <d v="2025-06-18T00:00:00"/>
        <d v="2025-06-19T00:00:00"/>
        <d v="2025-06-20T00:00:00"/>
        <d v="2025-06-21T00:00:00"/>
        <d v="2025-06-22T00:00:00"/>
        <d v="2025-06-23T00:00:00"/>
        <d v="2025-06-24T00:00:00"/>
        <d v="2025-06-25T00:00:00"/>
        <d v="2025-06-26T00:00:00"/>
        <d v="2025-06-27T00:00:00"/>
        <d v="2025-06-28T00:00:00"/>
        <d v="2025-06-29T00:00:00"/>
        <d v="2025-06-30T00:00:00"/>
        <d v="2025-07-01T00:00:00"/>
        <d v="2025-07-02T00:00:00"/>
        <d v="2025-07-03T00:00:00"/>
        <d v="2025-07-04T00:00:00"/>
        <d v="2025-07-05T00:00:00"/>
        <d v="2025-07-06T00:00:00"/>
        <d v="2025-07-07T00:00:00"/>
        <d v="2025-07-08T00:00:00"/>
        <d v="2025-07-09T00:00:00"/>
        <d v="2025-07-10T00:00:00"/>
        <d v="2025-07-11T00:00:00"/>
        <d v="2025-07-12T00:00:00"/>
        <d v="2025-07-13T00:00:00"/>
        <d v="2025-07-14T00:00:00"/>
        <d v="2025-07-15T00:00:00"/>
        <d v="2025-07-16T00:00:00"/>
        <d v="2025-07-17T00:00:00"/>
        <d v="2025-07-18T00:00:00"/>
        <d v="2025-07-19T00:00:00"/>
        <d v="2025-07-20T00:00:00"/>
        <d v="2025-07-21T00:00:00"/>
        <d v="2025-07-22T00:00:00"/>
        <d v="2025-07-23T00:00:00"/>
        <d v="2025-07-24T00:00:00"/>
        <d v="2025-07-25T00:00:00"/>
        <d v="2025-07-26T00:00:00"/>
        <d v="2025-07-27T00:00:00"/>
        <d v="2025-07-28T00:00:00"/>
        <d v="2025-07-29T00:00:00"/>
        <d v="2025-07-30T00:00:00"/>
        <d v="2025-07-31T00:00:00"/>
        <d v="2025-08-01T00:00:00"/>
        <d v="2025-08-02T00:00:00"/>
        <d v="2025-08-03T00:00:00"/>
        <d v="2025-08-04T00:00:00"/>
        <d v="2025-08-05T00:00:00"/>
        <d v="2025-08-06T00:00:00"/>
        <d v="2025-08-07T00:00:00"/>
        <d v="2025-08-08T00:00:00"/>
        <d v="2025-08-09T00:00:00"/>
        <d v="2025-08-10T00:00:00"/>
        <d v="2025-08-11T00:00:00"/>
        <d v="2025-08-12T00:00:00"/>
        <d v="2025-08-13T00:00:00"/>
        <d v="2025-08-14T00:00:00"/>
        <d v="2025-08-15T00:00:00"/>
        <d v="2025-08-16T00:00:00"/>
        <d v="2025-08-17T00:00:00"/>
        <d v="2025-08-18T00:00:00"/>
        <d v="2025-08-19T00:00:00"/>
        <d v="2025-08-20T00:00:00"/>
        <d v="2025-08-21T00:00:00"/>
        <d v="2025-08-22T00:00:00"/>
        <d v="2025-08-23T00:00:00"/>
        <d v="2025-08-24T00:00:00"/>
        <d v="2025-08-25T00:00:00"/>
        <d v="2025-08-26T00:00:00"/>
        <d v="2025-08-27T00:00:00"/>
        <d v="2025-08-28T00:00:00"/>
        <d v="2025-08-29T00:00:00"/>
        <d v="2025-08-30T00:00:00"/>
        <d v="2025-08-31T00:00:00"/>
        <d v="2025-09-01T00:00:00"/>
        <d v="2025-09-02T00:00:00"/>
        <d v="2025-09-03T00:00:00"/>
        <d v="2025-09-04T00:00:00"/>
        <d v="2025-09-05T00:00:00"/>
        <d v="2025-09-06T00:00:00"/>
        <d v="2025-09-07T00:00:00"/>
        <d v="2025-09-08T00:00:00"/>
        <d v="2025-09-09T00:00:00"/>
        <d v="2025-09-10T00:00:00"/>
        <d v="2025-09-11T00:00:00"/>
        <d v="2025-09-12T00:00:00"/>
        <d v="2025-09-13T00:00:00"/>
        <d v="2025-09-14T00:00:00"/>
        <d v="2025-09-15T00:00:00"/>
        <d v="2025-09-16T00:00:00"/>
        <d v="2025-09-17T00:00:00"/>
        <d v="2025-09-18T00:00:00"/>
        <d v="2025-09-19T00:00:00"/>
        <d v="2025-09-20T00:00:00"/>
        <d v="2025-09-21T00:00:00"/>
        <d v="2025-09-22T00:00:00"/>
        <d v="2025-09-23T00:00:00"/>
        <d v="2025-09-24T00:00:00"/>
        <d v="2025-09-25T00:00:00"/>
        <d v="2025-09-26T00:00:00"/>
        <d v="2025-09-27T00:00:00"/>
        <d v="2025-09-28T00:00:00"/>
        <d v="2025-09-29T00:00:00"/>
        <d v="2025-09-30T00:00:00"/>
        <d v="2025-10-01T00:00:00"/>
        <d v="2025-10-02T00:00:00"/>
        <d v="2025-10-03T00:00:00"/>
        <d v="2025-10-04T00:00:00"/>
        <d v="2025-10-05T00:00:00"/>
        <d v="2025-10-06T00:00:00"/>
        <d v="2025-10-07T00:00:00"/>
        <d v="2025-10-08T00:00:00"/>
        <d v="2025-10-09T00:00:00"/>
        <d v="2025-10-10T00:00:00"/>
        <d v="2025-10-11T00:00:00"/>
        <d v="2025-10-12T00:00:00"/>
        <d v="2025-10-13T00:00:00"/>
        <d v="2025-10-14T00:00:00"/>
        <d v="2025-10-15T00:00:00"/>
        <d v="2025-10-16T00:00:00"/>
        <d v="2025-10-17T00:00:00"/>
        <d v="2025-10-18T00:00:00"/>
        <d v="2025-10-19T00:00:00"/>
        <d v="2025-10-20T00:00:00"/>
        <d v="2025-10-21T00:00:00"/>
        <d v="2025-10-22T00:00:00"/>
        <d v="2025-10-23T00:00:00"/>
        <d v="2025-10-24T00:00:00"/>
        <d v="2025-10-25T00:00:00"/>
        <d v="2025-10-26T00:00:00"/>
        <d v="2025-10-27T00:00:00"/>
        <d v="2025-10-28T00:00:00"/>
        <d v="2025-10-29T00:00:00"/>
        <d v="2025-10-30T00:00:00"/>
        <d v="2025-10-31T00:00:00"/>
        <d v="2025-11-01T00:00:00"/>
        <d v="2025-11-02T00:00:00"/>
        <d v="2025-11-03T00:00:00"/>
        <d v="2025-11-04T00:00:00"/>
        <d v="2025-11-05T00:00:00"/>
        <d v="2025-11-06T00:00:00"/>
        <d v="2025-11-07T00:00:00"/>
        <d v="2025-11-08T00:00:00"/>
        <d v="2025-11-09T00:00:00"/>
        <d v="2025-11-10T00:00:00"/>
        <d v="2025-11-11T00:00:00"/>
        <d v="2025-11-12T00:00:00"/>
        <d v="2025-11-13T00:00:00"/>
        <d v="2025-11-14T00:00:00"/>
        <d v="2025-11-15T00:00:00"/>
        <d v="2025-11-16T00:00:00"/>
        <d v="2025-11-17T00:00:00"/>
        <d v="2025-11-18T00:00:00"/>
        <d v="2025-11-19T00:00:00"/>
        <d v="2025-11-20T00:00:00"/>
        <d v="2025-11-21T00:00:00"/>
        <d v="2025-11-22T00:00:00"/>
        <d v="2025-11-23T00:00:00"/>
        <d v="2025-11-24T00:00:00"/>
        <d v="2025-11-25T00:00:00"/>
        <d v="2025-11-26T00:00:00"/>
        <d v="2025-11-27T00:00:00"/>
        <d v="2025-11-28T00:00:00"/>
        <d v="2025-11-29T00:00:00"/>
        <d v="2025-11-30T00:00:00"/>
        <d v="2025-12-01T00:00:00"/>
        <d v="2025-12-02T00:00:00"/>
        <d v="2025-12-03T00:00:00"/>
        <d v="2025-12-04T00:00:00"/>
        <d v="2025-12-05T00:00:00"/>
        <d v="2025-12-06T00:00:00"/>
        <d v="2025-12-07T00:00:00"/>
        <d v="2025-12-08T00:00:00"/>
        <d v="2025-12-09T00:00:00"/>
        <d v="2025-12-10T00:00:00"/>
        <d v="2025-12-11T00:00:00"/>
        <d v="2025-12-12T00:00:00"/>
        <d v="2025-12-13T00:00:00"/>
        <d v="2025-12-14T00:00:00"/>
        <d v="2025-12-15T00:00:00"/>
        <d v="2025-12-16T00:00:00"/>
        <d v="2025-12-17T00:00:00"/>
        <d v="2025-12-18T00:00:00"/>
        <d v="2025-12-19T00:00:00"/>
        <d v="2025-12-20T00:00:00"/>
        <d v="2025-12-21T00:00:00"/>
        <d v="2025-12-22T00:00:00"/>
        <d v="2025-12-23T00:00:00"/>
        <d v="2025-12-24T00:00:00"/>
        <d v="2025-12-25T00:00:00"/>
        <d v="2025-12-26T00:00:00"/>
        <d v="2025-12-27T00:00:00"/>
        <d v="2025-12-28T00:00:00"/>
        <d v="2025-12-29T00:00:00"/>
        <d v="2025-12-30T00:00:00"/>
        <d v="2025-12-31T00:00:00"/>
      </sharedItems>
    </cacheField>
    <cacheField name="[혈액보유현황].[날짜(분기)].[날짜(분기)]" caption="날짜(분기)" numFmtId="0" hierarchy="5" level="1">
      <sharedItems count="4">
        <s v="분기1"/>
        <s v="분기2"/>
        <s v="분기3"/>
        <s v="분기4"/>
      </sharedItems>
    </cacheField>
    <cacheField name="[혈액보유현황].[날짜(월)].[날짜(월)]" caption="날짜(월)" numFmtId="0" hierarchy="4" level="1">
      <sharedItems count="12">
        <s v="01월"/>
        <s v="02월"/>
        <s v="03월"/>
        <s v="04월"/>
        <s v="05월"/>
        <s v="06월"/>
        <s v="07월"/>
        <s v="08월"/>
        <s v="09월"/>
        <s v="10월"/>
        <s v="11월"/>
        <s v="12월"/>
      </sharedItems>
    </cacheField>
    <cacheField name="[Measures].[평균: 서울/경기도]" caption="평균: 서울/경기도" numFmtId="0" hierarchy="12" level="32767"/>
    <cacheField name="[Measures].[평균: 충청도]" caption="평균: 충청도" numFmtId="0" hierarchy="13" level="32767"/>
    <cacheField name="[Measures].[평균: 강원도]" caption="평균: 강원도" numFmtId="0" hierarchy="14" level="32767"/>
  </cacheFields>
  <cacheHierarchies count="15">
    <cacheHierarchy uniqueName="[혈액보유현황].[날짜]" caption="날짜" attribute="1" time="1" defaultMemberUniqueName="[혈액보유현황].[날짜].[All]" allUniqueName="[혈액보유현황].[날짜].[All]" dimensionUniqueName="[혈액보유현황]" displayFolder="" count="2" memberValueDatatype="7" unbalanced="0">
      <fieldsUsage count="2">
        <fieldUsage x="-1"/>
        <fieldUsage x="0"/>
      </fieldsUsage>
    </cacheHierarchy>
    <cacheHierarchy uniqueName="[혈액보유현황].[서울/경기도]" caption="서울/경기도" attribute="1" defaultMemberUniqueName="[혈액보유현황].[서울/경기도].[All]" allUniqueName="[혈액보유현황].[서울/경기도].[All]" dimensionUniqueName="[혈액보유현황]" displayFolder="" count="0" memberValueDatatype="20" unbalanced="0"/>
    <cacheHierarchy uniqueName="[혈액보유현황].[충청도]" caption="충청도" attribute="1" defaultMemberUniqueName="[혈액보유현황].[충청도].[All]" allUniqueName="[혈액보유현황].[충청도].[All]" dimensionUniqueName="[혈액보유현황]" displayFolder="" count="0" memberValueDatatype="20" unbalanced="0"/>
    <cacheHierarchy uniqueName="[혈액보유현황].[강원도]" caption="강원도" attribute="1" defaultMemberUniqueName="[혈액보유현황].[강원도].[All]" allUniqueName="[혈액보유현황].[강원도].[All]" dimensionUniqueName="[혈액보유현황]" displayFolder="" count="0" memberValueDatatype="20" unbalanced="0"/>
    <cacheHierarchy uniqueName="[혈액보유현황].[날짜(월)]" caption="날짜(월)" attribute="1" defaultMemberUniqueName="[혈액보유현황].[날짜(월)].[All]" allUniqueName="[혈액보유현황].[날짜(월)].[All]" dimensionUniqueName="[혈액보유현황]" displayFolder="" count="2" memberValueDatatype="130" unbalanced="0">
      <fieldsUsage count="2">
        <fieldUsage x="-1"/>
        <fieldUsage x="2"/>
      </fieldsUsage>
    </cacheHierarchy>
    <cacheHierarchy uniqueName="[혈액보유현황].[날짜(분기)]" caption="날짜(분기)" attribute="1" defaultMemberUniqueName="[혈액보유현황].[날짜(분기)].[All]" allUniqueName="[혈액보유현황].[날짜(분기)].[All]" dimensionUniqueName="[혈액보유현황]" displayFolder="" count="2" memberValueDatatype="130" unbalanced="0">
      <fieldsUsage count="2">
        <fieldUsage x="-1"/>
        <fieldUsage x="1"/>
      </fieldsUsage>
    </cacheHierarchy>
    <cacheHierarchy uniqueName="[혈액보유현황].[날짜(월 인덱스)]" caption="날짜(월 인덱스)" attribute="1" defaultMemberUniqueName="[혈액보유현황].[날짜(월 인덱스)].[All]" allUniqueName="[혈액보유현황].[날짜(월 인덱스)].[All]" dimensionUniqueName="[혈액보유현황]" displayFolder="" count="0" memberValueDatatype="20" unbalanced="0" hidden="1"/>
    <cacheHierarchy uniqueName="[Measures].[__XL_Count 혈액보유현황]" caption="__XL_Count 혈액보유현황" measure="1" displayFolder="" measureGroup="혈액보유현황" count="0" hidden="1"/>
    <cacheHierarchy uniqueName="[Measures].[__No measures defined]" caption="__No measures defined" measure="1" displayFolder="" count="0" hidden="1"/>
    <cacheHierarchy uniqueName="[Measures].[합계: 서울/경기도]" caption="합계: 서울/경기도" measure="1" displayFolder="" measureGroup="혈액보유현황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합계: 충청도]" caption="합계: 충청도" measure="1" displayFolder="" measureGroup="혈액보유현황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강원도]" caption="합계: 강원도" measure="1" displayFolder="" measureGroup="혈액보유현황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서울/경기도]" caption="평균: 서울/경기도" measure="1" displayFolder="" measureGroup="혈액보유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충청도]" caption="평균: 충청도" measure="1" displayFolder="" measureGroup="혈액보유현황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강원도]" caption="평균: 강원도" measure="1" displayFolder="" measureGroup="혈액보유현황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혈액보유현황" uniqueName="[혈액보유현황]" caption="혈액보유현황"/>
  </dimensions>
  <measureGroups count="1">
    <measureGroup name="혈액보유현황" caption="혈액보유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2BAC76F-5CCA-47B3-8144-5DE31BCE7A02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mergeItem="1" createdVersion="8" indent="0" compact="0" outline="1" outlineData="1" compactData="0" multipleFieldFilters="0">
  <location ref="B2:G19" firstHeaderRow="0" firstDataRow="1" firstDataCol="3"/>
  <pivotFields count="6">
    <pivotField axis="axisRow" compact="0" allDrilled="1" showAll="0" dataSourceSort="1" defaultSubtotal="0" defaultAttributeDrillState="1">
      <items count="36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</items>
    </pivotField>
    <pivotField axis="axisRow" compact="0" allDrilled="1" subtotalTop="0" showAll="0" dataSourceSort="1" defaultSubtotal="0" defaultAttributeDrillState="1">
      <items count="4">
        <item x="0"/>
        <item x="1"/>
        <item x="2"/>
        <item x="3"/>
      </items>
    </pivotField>
    <pivotField axis="axisRow" compact="0" allDrilled="1" subtotalTop="0" showAll="0" dataSourceSort="1" defaultSubtotal="0">
      <items count="12">
        <item x="0" e="0"/>
        <item x="1" e="0"/>
        <item x="2" e="0"/>
        <item x="3" e="0"/>
        <item x="4" e="0"/>
        <item x="5" e="0"/>
        <item x="6" e="0"/>
        <item x="7" e="0"/>
        <item x="8" e="0"/>
        <item x="9" e="0"/>
        <item x="10" e="0"/>
        <item x="11" e="0"/>
      </items>
    </pivotField>
    <pivotField dataField="1" compact="0" subtotalTop="0" showAll="0" defaultSubtotal="0"/>
    <pivotField dataField="1" compact="0" subtotalTop="0" showAll="0" defaultSubtotal="0"/>
    <pivotField dataField="1" compact="0" subtotalTop="0" showAll="0" defaultSubtotal="0"/>
  </pivotFields>
  <rowFields count="3">
    <field x="1"/>
    <field x="2"/>
    <field x="0"/>
  </rowFields>
  <rowItems count="17">
    <i>
      <x/>
    </i>
    <i r="1">
      <x/>
    </i>
    <i r="1">
      <x v="1"/>
    </i>
    <i r="1">
      <x v="2"/>
    </i>
    <i>
      <x v="1"/>
    </i>
    <i r="1">
      <x v="3"/>
    </i>
    <i r="1">
      <x v="4"/>
    </i>
    <i r="1">
      <x v="5"/>
    </i>
    <i>
      <x v="2"/>
    </i>
    <i r="1">
      <x v="6"/>
    </i>
    <i r="1">
      <x v="7"/>
    </i>
    <i r="1">
      <x v="8"/>
    </i>
    <i>
      <x v="3"/>
    </i>
    <i r="1">
      <x v="9"/>
    </i>
    <i r="1">
      <x v="10"/>
    </i>
    <i r="1">
      <x v="1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: 서울/경기도" fld="3" subtotal="average" baseField="0" baseItem="0" numFmtId="10">
      <extLst>
        <ext xmlns:x14="http://schemas.microsoft.com/office/spreadsheetml/2009/9/main" uri="{E15A36E0-9728-4e99-A89B-3F7291B0FE68}">
          <x14:dataField pivotShowAs="percentOfParentRow"/>
        </ext>
      </extLst>
    </dataField>
    <dataField name="평균: 충청도" fld="4" subtotal="average" baseField="1" baseItem="0" numFmtId="176"/>
    <dataField name="평균: 강원도" fld="5" subtotal="average" baseField="1" baseItem="0" numFmtId="176"/>
  </dataFields>
  <pivotHierarchies count="15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 caption="평균: 서울/경기도"/>
    <pivotHierarchy dragToData="1" caption="평균: 충청도"/>
    <pivotHierarchy dragToData="1" caption="평균: 강원도"/>
  </pivotHierarchies>
  <pivotTableStyleInfo name="PivotStyleLight9" showRowHeaders="1" showColHeaders="1" showRowStripes="0" showColStripes="0" showLastColumn="1"/>
  <rowHierarchiesUsage count="3">
    <rowHierarchyUsage hierarchyUsage="5"/>
    <rowHierarchyUsage hierarchyUsage="4"/>
    <rowHierarchyUsage hierarchyUsage="0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혈액보유현황">
        <x15:activeTabTopLevelEntity name="[혈액보유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D8509-E90F-4164-A593-09D39D5828A1}">
  <sheetPr codeName="Sheet1"/>
  <dimension ref="A1:O40"/>
  <sheetViews>
    <sheetView zoomScaleNormal="100" workbookViewId="0">
      <selection activeCell="I12" sqref="I12"/>
    </sheetView>
  </sheetViews>
  <sheetFormatPr defaultRowHeight="16.5" x14ac:dyDescent="0.3"/>
  <cols>
    <col min="1" max="1" width="11.875" customWidth="1"/>
    <col min="2" max="2" width="15.25" customWidth="1"/>
    <col min="3" max="7" width="11.375" customWidth="1"/>
    <col min="8" max="8" width="3.125" customWidth="1"/>
  </cols>
  <sheetData>
    <row r="1" spans="1:15" x14ac:dyDescent="0.3">
      <c r="A1" s="10" t="s">
        <v>178</v>
      </c>
    </row>
    <row r="2" spans="1:15" x14ac:dyDescent="0.3">
      <c r="A2" s="2" t="s">
        <v>17</v>
      </c>
      <c r="B2" s="2" t="s">
        <v>18</v>
      </c>
      <c r="C2" s="2" t="s">
        <v>19</v>
      </c>
      <c r="D2" s="2" t="s">
        <v>20</v>
      </c>
      <c r="E2" s="2" t="s">
        <v>181</v>
      </c>
      <c r="F2" s="2" t="s">
        <v>180</v>
      </c>
      <c r="G2" s="2" t="s">
        <v>179</v>
      </c>
      <c r="I2" s="18" t="s">
        <v>187</v>
      </c>
    </row>
    <row r="3" spans="1:15" x14ac:dyDescent="0.3">
      <c r="A3" s="1" t="s">
        <v>89</v>
      </c>
      <c r="B3" s="9" t="s">
        <v>102</v>
      </c>
      <c r="C3" s="6">
        <v>117769.7</v>
      </c>
      <c r="D3" s="6">
        <v>116679.9</v>
      </c>
      <c r="E3" s="6">
        <v>107420.5</v>
      </c>
      <c r="F3" s="6">
        <v>110195.9</v>
      </c>
      <c r="G3" s="6">
        <v>103576.1</v>
      </c>
      <c r="I3" t="b">
        <f>AND($G3&gt;=AVERAGE($C3:$F3), A3&lt;&gt;"유럽")</f>
        <v>0</v>
      </c>
    </row>
    <row r="4" spans="1:15" x14ac:dyDescent="0.3">
      <c r="A4" s="1" t="s">
        <v>89</v>
      </c>
      <c r="B4" s="9" t="s">
        <v>86</v>
      </c>
      <c r="C4" s="6">
        <v>851695.3</v>
      </c>
      <c r="D4" s="6">
        <v>796759.5</v>
      </c>
      <c r="E4" s="6">
        <v>731754.8</v>
      </c>
      <c r="F4" s="6">
        <v>759600</v>
      </c>
      <c r="G4" s="6">
        <v>749965</v>
      </c>
    </row>
    <row r="5" spans="1:15" x14ac:dyDescent="0.3">
      <c r="A5" s="1" t="s">
        <v>88</v>
      </c>
      <c r="B5" s="9" t="s">
        <v>85</v>
      </c>
      <c r="C5" s="6">
        <v>1242715.7</v>
      </c>
      <c r="D5" s="6">
        <v>1207742.3999999999</v>
      </c>
      <c r="E5" s="6">
        <v>1144932.5</v>
      </c>
      <c r="F5" s="6">
        <v>1168094.5</v>
      </c>
      <c r="G5" s="6">
        <v>1133600</v>
      </c>
      <c r="I5" s="2" t="s">
        <v>17</v>
      </c>
      <c r="J5" s="2" t="s">
        <v>18</v>
      </c>
      <c r="K5" s="2" t="s">
        <v>19</v>
      </c>
      <c r="L5" s="2" t="s">
        <v>20</v>
      </c>
      <c r="M5" s="2" t="s">
        <v>181</v>
      </c>
      <c r="N5" s="2" t="s">
        <v>180</v>
      </c>
      <c r="O5" s="2" t="s">
        <v>179</v>
      </c>
    </row>
    <row r="6" spans="1:15" x14ac:dyDescent="0.3">
      <c r="A6" s="1" t="s">
        <v>89</v>
      </c>
      <c r="B6" s="9" t="s">
        <v>120</v>
      </c>
      <c r="C6" s="6">
        <v>118444.4</v>
      </c>
      <c r="D6" s="6">
        <v>115188.7</v>
      </c>
      <c r="E6" s="6">
        <v>111374.7</v>
      </c>
      <c r="F6" s="6">
        <v>115273.3</v>
      </c>
      <c r="G6" s="6">
        <v>109715</v>
      </c>
      <c r="I6" s="1" t="s">
        <v>88</v>
      </c>
      <c r="J6" s="9" t="s">
        <v>95</v>
      </c>
      <c r="K6" s="6">
        <v>80346.2</v>
      </c>
      <c r="L6" s="6">
        <v>81397.7</v>
      </c>
      <c r="M6" s="6">
        <v>79741.399999999994</v>
      </c>
      <c r="N6" s="6">
        <v>78663.3</v>
      </c>
      <c r="O6" s="6">
        <v>81348.899999999994</v>
      </c>
    </row>
    <row r="7" spans="1:15" x14ac:dyDescent="0.3">
      <c r="A7" s="1" t="s">
        <v>89</v>
      </c>
      <c r="B7" s="9" t="s">
        <v>115</v>
      </c>
      <c r="C7" s="6">
        <v>2019.8</v>
      </c>
      <c r="D7" s="6">
        <v>2127.9</v>
      </c>
      <c r="E7" s="6">
        <v>2085.8000000000002</v>
      </c>
      <c r="F7" s="6">
        <v>2098.6999999999998</v>
      </c>
      <c r="G7" s="6">
        <v>2262.6999999999998</v>
      </c>
      <c r="I7" s="1" t="s">
        <v>88</v>
      </c>
      <c r="J7" s="9" t="s">
        <v>94</v>
      </c>
      <c r="K7" s="6">
        <v>8846.1</v>
      </c>
      <c r="L7" s="6">
        <v>8895.9</v>
      </c>
      <c r="M7" s="6">
        <v>8523.5</v>
      </c>
      <c r="N7" s="6">
        <v>8725.6</v>
      </c>
      <c r="O7" s="6">
        <v>8778.5</v>
      </c>
    </row>
    <row r="8" spans="1:15" x14ac:dyDescent="0.3">
      <c r="A8" s="1" t="s">
        <v>89</v>
      </c>
      <c r="B8" s="9" t="s">
        <v>124</v>
      </c>
      <c r="C8" s="6">
        <v>46714.1</v>
      </c>
      <c r="D8" s="6">
        <v>46465</v>
      </c>
      <c r="E8" s="6">
        <v>43796.7</v>
      </c>
      <c r="F8" s="6">
        <v>45137.599999999999</v>
      </c>
      <c r="G8" s="6">
        <v>41630.400000000001</v>
      </c>
      <c r="I8" s="1" t="s">
        <v>88</v>
      </c>
      <c r="J8" s="9" t="s">
        <v>97</v>
      </c>
      <c r="K8" s="6">
        <v>523108</v>
      </c>
      <c r="L8" s="6">
        <v>508725.9</v>
      </c>
      <c r="M8" s="6">
        <v>523990.8</v>
      </c>
      <c r="N8" s="6">
        <v>564389.80000000005</v>
      </c>
      <c r="O8" s="6">
        <v>558270.5</v>
      </c>
    </row>
    <row r="9" spans="1:15" x14ac:dyDescent="0.3">
      <c r="A9" s="1" t="s">
        <v>88</v>
      </c>
      <c r="B9" s="9" t="s">
        <v>87</v>
      </c>
      <c r="C9" s="6">
        <v>725027.3</v>
      </c>
      <c r="D9" s="6">
        <v>699213.7</v>
      </c>
      <c r="E9" s="6">
        <v>654445.5</v>
      </c>
      <c r="F9" s="6">
        <v>676647.9</v>
      </c>
      <c r="G9" s="6"/>
    </row>
    <row r="10" spans="1:15" x14ac:dyDescent="0.3">
      <c r="A10" s="1" t="s">
        <v>89</v>
      </c>
      <c r="B10" s="9" t="s">
        <v>106</v>
      </c>
      <c r="C10" s="6">
        <v>55933.7</v>
      </c>
      <c r="D10" s="6">
        <v>52645.8</v>
      </c>
      <c r="E10" s="6">
        <v>47653.7</v>
      </c>
      <c r="F10" s="6">
        <v>47603.7</v>
      </c>
      <c r="G10" s="6">
        <v>45700.1</v>
      </c>
    </row>
    <row r="11" spans="1:15" x14ac:dyDescent="0.3">
      <c r="A11" s="1" t="s">
        <v>89</v>
      </c>
      <c r="B11" s="9" t="s">
        <v>105</v>
      </c>
      <c r="C11" s="6">
        <v>19950.3</v>
      </c>
      <c r="D11" s="6">
        <v>14508.1</v>
      </c>
      <c r="E11" s="6">
        <v>11343.4</v>
      </c>
      <c r="F11" s="6">
        <v>12579</v>
      </c>
      <c r="G11" s="6">
        <v>13951.6</v>
      </c>
    </row>
    <row r="12" spans="1:15" x14ac:dyDescent="0.3">
      <c r="A12" s="1" t="s">
        <v>93</v>
      </c>
      <c r="B12" s="9" t="s">
        <v>100</v>
      </c>
      <c r="C12" s="6">
        <v>180727.2</v>
      </c>
      <c r="D12" s="6"/>
      <c r="E12" s="6"/>
      <c r="F12" s="6"/>
      <c r="G12" s="6"/>
    </row>
    <row r="13" spans="1:15" x14ac:dyDescent="0.3">
      <c r="A13" s="1" t="s">
        <v>89</v>
      </c>
      <c r="B13" s="9" t="s">
        <v>101</v>
      </c>
      <c r="C13" s="6">
        <v>92202.4</v>
      </c>
      <c r="D13" s="6">
        <v>92291.6</v>
      </c>
      <c r="E13" s="6">
        <v>89940.3</v>
      </c>
      <c r="F13" s="6">
        <v>91988.2</v>
      </c>
      <c r="G13" s="6"/>
    </row>
    <row r="14" spans="1:15" x14ac:dyDescent="0.3">
      <c r="A14" s="1" t="s">
        <v>88</v>
      </c>
      <c r="B14" s="9" t="s">
        <v>96</v>
      </c>
      <c r="C14" s="6">
        <v>383836.6</v>
      </c>
      <c r="D14" s="6">
        <v>352690.7</v>
      </c>
      <c r="E14" s="6">
        <v>333971</v>
      </c>
      <c r="F14" s="6">
        <v>338123.4</v>
      </c>
      <c r="G14" s="6"/>
    </row>
    <row r="15" spans="1:15" x14ac:dyDescent="0.3">
      <c r="A15" s="1" t="s">
        <v>88</v>
      </c>
      <c r="B15" s="9" t="s">
        <v>95</v>
      </c>
      <c r="C15" s="6">
        <v>80346.2</v>
      </c>
      <c r="D15" s="6">
        <v>81397.7</v>
      </c>
      <c r="E15" s="6">
        <v>79741.399999999994</v>
      </c>
      <c r="F15" s="6">
        <v>78663.3</v>
      </c>
      <c r="G15" s="6">
        <v>81348.899999999994</v>
      </c>
    </row>
    <row r="16" spans="1:15" x14ac:dyDescent="0.3">
      <c r="A16" s="1" t="s">
        <v>92</v>
      </c>
      <c r="B16" s="9" t="s">
        <v>83</v>
      </c>
      <c r="C16" s="6">
        <v>6754831.7000000002</v>
      </c>
      <c r="D16" s="6">
        <v>6617916.9000000004</v>
      </c>
      <c r="E16" s="6">
        <v>6025973.5999999996</v>
      </c>
      <c r="F16" s="6">
        <v>6340228.2999999998</v>
      </c>
      <c r="G16" s="6">
        <v>6343200</v>
      </c>
    </row>
    <row r="17" spans="1:7" x14ac:dyDescent="0.3">
      <c r="A17" s="1" t="s">
        <v>89</v>
      </c>
      <c r="B17" s="9" t="s">
        <v>107</v>
      </c>
      <c r="C17" s="6">
        <v>439092.6</v>
      </c>
      <c r="D17" s="6">
        <v>429006.5</v>
      </c>
      <c r="E17" s="6">
        <v>389486.3</v>
      </c>
      <c r="F17" s="6">
        <v>411625.5</v>
      </c>
      <c r="G17" s="6">
        <v>395673.8</v>
      </c>
    </row>
    <row r="18" spans="1:7" x14ac:dyDescent="0.3">
      <c r="A18" s="1" t="s">
        <v>90</v>
      </c>
      <c r="B18" s="9" t="s">
        <v>125</v>
      </c>
      <c r="C18" s="6">
        <v>560030.80000000005</v>
      </c>
      <c r="D18" s="6">
        <v>554209</v>
      </c>
      <c r="E18" s="6">
        <v>535776</v>
      </c>
      <c r="F18" s="6">
        <v>527276.1</v>
      </c>
      <c r="G18" s="6">
        <v>520995.1</v>
      </c>
    </row>
    <row r="19" spans="1:7" x14ac:dyDescent="0.3">
      <c r="A19" s="1" t="s">
        <v>93</v>
      </c>
      <c r="B19" s="9" t="s">
        <v>99</v>
      </c>
      <c r="C19" s="6">
        <v>109460.8</v>
      </c>
      <c r="D19" s="6">
        <v>111026.6</v>
      </c>
      <c r="E19" s="6">
        <v>105551.9</v>
      </c>
      <c r="F19" s="6"/>
      <c r="G19" s="6"/>
    </row>
    <row r="20" spans="1:7" x14ac:dyDescent="0.3">
      <c r="A20" s="1" t="s">
        <v>90</v>
      </c>
      <c r="B20" s="9" t="s">
        <v>126</v>
      </c>
      <c r="C20" s="6">
        <v>83434.600000000006</v>
      </c>
      <c r="D20" s="6">
        <v>84586.2</v>
      </c>
      <c r="E20" s="6">
        <v>81881.8</v>
      </c>
      <c r="F20" s="6">
        <v>81808.899999999994</v>
      </c>
      <c r="G20" s="6">
        <v>78395.399999999994</v>
      </c>
    </row>
    <row r="21" spans="1:7" x14ac:dyDescent="0.3">
      <c r="A21" s="1" t="s">
        <v>89</v>
      </c>
      <c r="B21" s="9" t="s">
        <v>84</v>
      </c>
      <c r="C21" s="6">
        <v>2145241.4</v>
      </c>
      <c r="D21" s="6">
        <v>2136518</v>
      </c>
      <c r="E21" s="6">
        <v>2061361.9</v>
      </c>
      <c r="F21" s="6">
        <v>2156599.2999999998</v>
      </c>
      <c r="G21" s="6"/>
    </row>
    <row r="22" spans="1:7" x14ac:dyDescent="0.3">
      <c r="A22" s="1" t="s">
        <v>89</v>
      </c>
      <c r="B22" s="9" t="s">
        <v>114</v>
      </c>
      <c r="C22" s="6">
        <v>10562.7</v>
      </c>
      <c r="D22" s="6">
        <v>10731.1</v>
      </c>
      <c r="E22" s="6">
        <v>9037.1</v>
      </c>
      <c r="F22" s="6">
        <v>9383.2999999999993</v>
      </c>
      <c r="G22" s="6">
        <v>8192.2999999999993</v>
      </c>
    </row>
    <row r="23" spans="1:7" x14ac:dyDescent="0.3">
      <c r="A23" s="1" t="s">
        <v>89</v>
      </c>
      <c r="B23" s="9" t="s">
        <v>113</v>
      </c>
      <c r="C23" s="6">
        <v>19935.3</v>
      </c>
      <c r="D23" s="6">
        <v>20151.7</v>
      </c>
      <c r="E23" s="6">
        <v>20047.599999999999</v>
      </c>
      <c r="F23" s="6">
        <v>20214.3</v>
      </c>
      <c r="G23" s="6">
        <v>18942.2</v>
      </c>
    </row>
    <row r="24" spans="1:7" x14ac:dyDescent="0.3">
      <c r="A24" s="1" t="s">
        <v>88</v>
      </c>
      <c r="B24" s="9" t="s">
        <v>94</v>
      </c>
      <c r="C24" s="6">
        <v>8846.1</v>
      </c>
      <c r="D24" s="6">
        <v>8895.9</v>
      </c>
      <c r="E24" s="6">
        <v>8523.5</v>
      </c>
      <c r="F24" s="6">
        <v>8725.6</v>
      </c>
      <c r="G24" s="6">
        <v>8778.5</v>
      </c>
    </row>
    <row r="25" spans="1:7" x14ac:dyDescent="0.3">
      <c r="A25" s="1" t="s">
        <v>89</v>
      </c>
      <c r="B25" s="9" t="s">
        <v>122</v>
      </c>
      <c r="C25" s="6">
        <v>328545</v>
      </c>
      <c r="D25" s="6">
        <v>309582.7</v>
      </c>
      <c r="E25" s="6">
        <v>270668.59999999998</v>
      </c>
      <c r="F25" s="6">
        <v>288509.40000000002</v>
      </c>
      <c r="G25" s="6">
        <v>294201.40000000002</v>
      </c>
    </row>
    <row r="26" spans="1:7" x14ac:dyDescent="0.3">
      <c r="A26" s="1" t="s">
        <v>89</v>
      </c>
      <c r="B26" s="9" t="s">
        <v>103</v>
      </c>
      <c r="C26" s="6">
        <v>55321.1</v>
      </c>
      <c r="D26" s="6">
        <v>54011</v>
      </c>
      <c r="E26" s="6">
        <v>48023.6</v>
      </c>
      <c r="F26" s="6">
        <v>54098.7</v>
      </c>
      <c r="G26" s="6">
        <v>58484.3</v>
      </c>
    </row>
    <row r="27" spans="1:7" x14ac:dyDescent="0.3">
      <c r="A27" s="1" t="s">
        <v>89</v>
      </c>
      <c r="B27" s="9" t="s">
        <v>112</v>
      </c>
      <c r="C27" s="6">
        <v>181.7</v>
      </c>
      <c r="D27" s="6">
        <v>188.3</v>
      </c>
      <c r="E27" s="6">
        <v>180.9</v>
      </c>
      <c r="F27" s="6">
        <v>183.9</v>
      </c>
      <c r="G27" s="6"/>
    </row>
    <row r="28" spans="1:7" x14ac:dyDescent="0.3">
      <c r="A28" s="1" t="s">
        <v>89</v>
      </c>
      <c r="B28" s="9" t="s">
        <v>109</v>
      </c>
      <c r="C28" s="6">
        <v>4826.8999999999996</v>
      </c>
      <c r="D28" s="6">
        <v>4687.3</v>
      </c>
      <c r="E28" s="6">
        <v>4494.6000000000004</v>
      </c>
      <c r="F28" s="6">
        <v>4630.8999999999996</v>
      </c>
      <c r="G28" s="6">
        <v>4666.1000000000004</v>
      </c>
    </row>
    <row r="29" spans="1:7" x14ac:dyDescent="0.3">
      <c r="A29" s="1" t="s">
        <v>88</v>
      </c>
      <c r="B29" s="9" t="s">
        <v>97</v>
      </c>
      <c r="C29" s="6">
        <v>523108</v>
      </c>
      <c r="D29" s="6">
        <v>508725.9</v>
      </c>
      <c r="E29" s="6">
        <v>523990.8</v>
      </c>
      <c r="F29" s="6">
        <v>564389.80000000005</v>
      </c>
      <c r="G29" s="6">
        <v>558270.5</v>
      </c>
    </row>
    <row r="30" spans="1:7" x14ac:dyDescent="0.3">
      <c r="A30" s="1" t="s">
        <v>89</v>
      </c>
      <c r="B30" s="9" t="s">
        <v>104</v>
      </c>
      <c r="C30" s="6">
        <v>49167.7</v>
      </c>
      <c r="D30" s="6">
        <v>45254.1</v>
      </c>
      <c r="E30" s="6">
        <v>42574.1</v>
      </c>
      <c r="F30" s="6">
        <v>43569.1</v>
      </c>
      <c r="G30" s="6">
        <v>42055.199999999997</v>
      </c>
    </row>
    <row r="31" spans="1:7" x14ac:dyDescent="0.3">
      <c r="A31" s="1" t="s">
        <v>89</v>
      </c>
      <c r="B31" s="9" t="s">
        <v>116</v>
      </c>
      <c r="C31" s="6">
        <v>186876.5</v>
      </c>
      <c r="D31" s="6">
        <v>181002</v>
      </c>
      <c r="E31" s="6">
        <v>164456.70000000001</v>
      </c>
      <c r="F31" s="6">
        <v>167072.29999999999</v>
      </c>
      <c r="G31" s="6">
        <v>153384.1</v>
      </c>
    </row>
    <row r="32" spans="1:7" x14ac:dyDescent="0.3">
      <c r="A32" s="1" t="s">
        <v>89</v>
      </c>
      <c r="B32" s="9" t="s">
        <v>121</v>
      </c>
      <c r="C32" s="6">
        <v>42218.9</v>
      </c>
      <c r="D32" s="6">
        <v>39910.6</v>
      </c>
      <c r="E32" s="6">
        <v>37176.9</v>
      </c>
      <c r="F32" s="6">
        <v>41206.1</v>
      </c>
      <c r="G32" s="6">
        <v>37052.199999999997</v>
      </c>
    </row>
    <row r="33" spans="1:7" x14ac:dyDescent="0.3">
      <c r="A33" s="1" t="s">
        <v>89</v>
      </c>
      <c r="B33" s="9" t="s">
        <v>119</v>
      </c>
      <c r="C33" s="6">
        <v>67322.399999999994</v>
      </c>
      <c r="D33" s="6">
        <v>63796.800000000003</v>
      </c>
      <c r="E33" s="6">
        <v>57641.2</v>
      </c>
      <c r="F33" s="6">
        <v>56302.1</v>
      </c>
      <c r="G33" s="6">
        <v>56382</v>
      </c>
    </row>
    <row r="34" spans="1:7" x14ac:dyDescent="0.3">
      <c r="A34" s="1" t="s">
        <v>89</v>
      </c>
      <c r="B34" s="9" t="s">
        <v>110</v>
      </c>
      <c r="C34" s="6">
        <v>63452.2</v>
      </c>
      <c r="D34" s="6">
        <v>60870.9</v>
      </c>
      <c r="E34" s="6">
        <v>58746</v>
      </c>
      <c r="F34" s="6">
        <v>61755.1</v>
      </c>
      <c r="G34" s="6">
        <v>60604.9</v>
      </c>
    </row>
    <row r="35" spans="1:7" x14ac:dyDescent="0.3">
      <c r="A35" s="1" t="s">
        <v>89</v>
      </c>
      <c r="B35" s="9" t="s">
        <v>111</v>
      </c>
      <c r="C35" s="6">
        <v>428283.6</v>
      </c>
      <c r="D35" s="6">
        <v>416493.4</v>
      </c>
      <c r="E35" s="6">
        <v>379050.8</v>
      </c>
      <c r="F35" s="6">
        <v>413124.7</v>
      </c>
      <c r="G35" s="6">
        <v>410289.4</v>
      </c>
    </row>
    <row r="36" spans="1:7" x14ac:dyDescent="0.3">
      <c r="A36" s="1" t="s">
        <v>92</v>
      </c>
      <c r="B36" s="9" t="s">
        <v>98</v>
      </c>
      <c r="C36" s="6">
        <v>765600.8</v>
      </c>
      <c r="D36" s="6">
        <v>736629.6</v>
      </c>
      <c r="E36" s="6"/>
      <c r="F36" s="6"/>
      <c r="G36" s="6"/>
    </row>
    <row r="37" spans="1:7" x14ac:dyDescent="0.3">
      <c r="A37" s="1" t="s">
        <v>89</v>
      </c>
      <c r="B37" s="9" t="s">
        <v>108</v>
      </c>
      <c r="C37" s="6">
        <v>64914</v>
      </c>
      <c r="D37" s="6">
        <v>64650.8</v>
      </c>
      <c r="E37" s="6">
        <v>62683.199999999997</v>
      </c>
      <c r="F37" s="6">
        <v>63744.7</v>
      </c>
      <c r="G37" s="6">
        <v>59535.3</v>
      </c>
    </row>
    <row r="38" spans="1:7" x14ac:dyDescent="0.3">
      <c r="A38" s="1" t="s">
        <v>89</v>
      </c>
      <c r="B38" s="9" t="s">
        <v>117</v>
      </c>
      <c r="C38" s="6">
        <v>52843.5</v>
      </c>
      <c r="D38" s="6">
        <v>51082.3</v>
      </c>
      <c r="E38" s="6">
        <v>49405.9</v>
      </c>
      <c r="F38" s="6">
        <v>49254.5</v>
      </c>
      <c r="G38" s="6">
        <v>48879.5</v>
      </c>
    </row>
    <row r="39" spans="1:7" x14ac:dyDescent="0.3">
      <c r="A39" s="1" t="s">
        <v>89</v>
      </c>
      <c r="B39" s="9" t="s">
        <v>118</v>
      </c>
      <c r="C39" s="6">
        <v>408960.8</v>
      </c>
      <c r="D39" s="6">
        <v>386353.8</v>
      </c>
      <c r="E39" s="6">
        <v>371438.4</v>
      </c>
      <c r="F39" s="6">
        <v>399369.3</v>
      </c>
      <c r="G39" s="6">
        <v>380509.1</v>
      </c>
    </row>
    <row r="40" spans="1:7" x14ac:dyDescent="0.3">
      <c r="A40" s="1" t="s">
        <v>89</v>
      </c>
      <c r="B40" s="9" t="s">
        <v>123</v>
      </c>
      <c r="C40" s="6">
        <v>51563</v>
      </c>
      <c r="D40" s="6">
        <v>50201.2</v>
      </c>
      <c r="E40" s="6">
        <v>45999.6</v>
      </c>
      <c r="F40" s="6">
        <v>47723.1</v>
      </c>
      <c r="G40" s="6">
        <v>45249.3</v>
      </c>
    </row>
  </sheetData>
  <phoneticPr fontId="1" type="noConversion"/>
  <conditionalFormatting sqref="A3:G40">
    <cfRule type="expression" dxfId="0" priority="1">
      <formula>OR($G3&gt;=LARGE($G$3:$G$40,5), ISBLANK($G3))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&amp;C&amp;N페이지 중 &amp;P쪽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E67B3-784E-4776-BEF6-49EA263AD1AE}">
  <sheetPr codeName="Sheet2"/>
  <dimension ref="A1:R43"/>
  <sheetViews>
    <sheetView zoomScaleNormal="100" workbookViewId="0">
      <selection activeCell="P9" sqref="P9"/>
    </sheetView>
  </sheetViews>
  <sheetFormatPr defaultRowHeight="16.5" x14ac:dyDescent="0.3"/>
  <cols>
    <col min="1" max="1" width="5.625" bestFit="1" customWidth="1"/>
    <col min="2" max="2" width="11.5" bestFit="1" customWidth="1"/>
    <col min="3" max="3" width="9" bestFit="1" customWidth="1"/>
    <col min="4" max="4" width="5.5" bestFit="1" customWidth="1"/>
    <col min="5" max="5" width="5.25" bestFit="1" customWidth="1"/>
    <col min="6" max="6" width="10.875" bestFit="1" customWidth="1"/>
    <col min="7" max="7" width="13" bestFit="1" customWidth="1"/>
    <col min="8" max="8" width="27.625" bestFit="1" customWidth="1"/>
    <col min="9" max="9" width="19.375" bestFit="1" customWidth="1"/>
    <col min="10" max="10" width="15.25" bestFit="1" customWidth="1"/>
    <col min="11" max="13" width="12.125" customWidth="1"/>
    <col min="14" max="14" width="3.5" customWidth="1"/>
    <col min="15" max="15" width="9" bestFit="1" customWidth="1"/>
    <col min="16" max="16" width="25.125" bestFit="1" customWidth="1"/>
    <col min="17" max="17" width="22" customWidth="1"/>
    <col min="18" max="18" width="12.875" bestFit="1" customWidth="1"/>
    <col min="20" max="20" width="14.75" customWidth="1"/>
  </cols>
  <sheetData>
    <row r="1" spans="1:18" x14ac:dyDescent="0.3">
      <c r="G1" s="4"/>
    </row>
    <row r="2" spans="1:18" x14ac:dyDescent="0.3">
      <c r="A2" t="s">
        <v>0</v>
      </c>
      <c r="O2" t="s">
        <v>14</v>
      </c>
    </row>
    <row r="3" spans="1:18" x14ac:dyDescent="0.3">
      <c r="A3" s="2" t="s">
        <v>3</v>
      </c>
      <c r="B3" s="3" t="s">
        <v>2</v>
      </c>
      <c r="C3" s="2" t="s">
        <v>15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3" t="s">
        <v>9</v>
      </c>
      <c r="J3" s="3" t="s">
        <v>10</v>
      </c>
      <c r="K3" s="2" t="s">
        <v>11</v>
      </c>
      <c r="L3" s="2" t="s">
        <v>12</v>
      </c>
      <c r="M3" s="2" t="s">
        <v>13</v>
      </c>
      <c r="O3" s="2" t="s">
        <v>15</v>
      </c>
      <c r="P3" s="3" t="s">
        <v>16</v>
      </c>
      <c r="Q3" s="3" t="s">
        <v>182</v>
      </c>
    </row>
    <row r="4" spans="1:18" x14ac:dyDescent="0.3">
      <c r="A4" s="1">
        <v>1</v>
      </c>
      <c r="B4" s="17" t="str" cm="1">
        <f t="array" ref="B4">fn구분(C4,D4,E4)</f>
        <v>효_123-12</v>
      </c>
      <c r="C4" s="1" t="s">
        <v>38</v>
      </c>
      <c r="D4" s="1">
        <v>123</v>
      </c>
      <c r="E4" s="1">
        <v>12</v>
      </c>
      <c r="F4" s="5">
        <v>2726000</v>
      </c>
      <c r="G4" s="6">
        <v>580000000</v>
      </c>
      <c r="H4" s="1" t="s">
        <v>39</v>
      </c>
      <c r="I4" s="7" t="str">
        <f>_xlfn.CONCAT("매월 ", ROUND(PMT(3%/12,10*12,-G4),-3),"원")</f>
        <v>매월 5601000원</v>
      </c>
      <c r="J4" s="8" t="str">
        <f>IF(FV(3%/12,10*12,-F4)&gt;=150000000, FIXED(FV(3%/12,10*12,-F4), -3,FALSE), "비추천")</f>
        <v>380,935,000</v>
      </c>
      <c r="K4" s="6">
        <v>16</v>
      </c>
      <c r="L4" s="6">
        <v>50</v>
      </c>
      <c r="M4" s="6">
        <f t="shared" ref="M4:M35" si="0">K4+L4</f>
        <v>66</v>
      </c>
      <c r="O4" s="2" t="s">
        <v>35</v>
      </c>
      <c r="P4" s="2" t="str">
        <f t="array" ref="P4">"약 " &amp; ROUND(AVERAGE(IF(($C$4:$C$43=$O4)*($M$4:$M$43&gt;=LARGE(($C$4:$C$43=$O4)*$M$4:$M$43,3)),$M$4:$M$43)),0) &amp; "대"</f>
        <v>약 88대</v>
      </c>
      <c r="Q4" s="1" t="str">
        <f t="array" ref="Q4">INDEX($H$4:$H$43,MATCH(MAX(($C$4:$C$43=$O4)*$M$4:$M$43),($C$4:$C$43=$O4)*$M$4:$M$43,0))</f>
        <v>한성</v>
      </c>
      <c r="R4" s="16"/>
    </row>
    <row r="5" spans="1:18" x14ac:dyDescent="0.3">
      <c r="A5" s="1">
        <v>2</v>
      </c>
      <c r="B5" s="17" t="str" cm="1">
        <f t="array" ref="B5">fn구분(C5,D5,E5)</f>
        <v>송_484-0</v>
      </c>
      <c r="C5" s="1" t="s">
        <v>35</v>
      </c>
      <c r="D5" s="1">
        <v>484</v>
      </c>
      <c r="E5" s="1">
        <v>0</v>
      </c>
      <c r="F5" s="5">
        <v>1128000</v>
      </c>
      <c r="G5" s="6">
        <v>240000000</v>
      </c>
      <c r="H5" s="1" t="s">
        <v>40</v>
      </c>
      <c r="I5" s="7" t="str">
        <f t="shared" ref="I5:I43" si="1">_xlfn.CONCAT("매월 ", ROUND(PMT(3%/12,10*12,-G5),-3),"원")</f>
        <v>매월 2317000원</v>
      </c>
      <c r="J5" s="8" t="str">
        <f t="shared" ref="J5:J43" si="2">IF(FV(3%/12,10*12,-F5)&gt;=150000000, FIXED(FV(3%/12,10*12,-F5), -3,FALSE), "비추천")</f>
        <v>157,628,000</v>
      </c>
      <c r="K5" s="6">
        <v>20</v>
      </c>
      <c r="L5" s="6">
        <v>43</v>
      </c>
      <c r="M5" s="6">
        <f t="shared" si="0"/>
        <v>63</v>
      </c>
      <c r="O5" s="2" t="s">
        <v>36</v>
      </c>
      <c r="P5" s="2" t="str">
        <f t="array" ref="P5">"약 " &amp; ROUND(AVERAGE(IF(($C$4:$C$43=$O5)*($M$4:$M$43&gt;=LARGE(($C$4:$C$43=$O5)*$M$4:$M$43,3)),$M$4:$M$43)),0) &amp; "대"</f>
        <v>약 119대</v>
      </c>
      <c r="Q5" s="1" t="str">
        <f t="array" ref="Q5">INDEX($H$4:$H$43,MATCH(MAX(($C$4:$C$43=$O5)*$M$4:$M$43),($C$4:$C$43=$O5)*$M$4:$M$43,0))</f>
        <v>평화주공1,2</v>
      </c>
    </row>
    <row r="6" spans="1:18" x14ac:dyDescent="0.3">
      <c r="A6" s="1">
        <v>3</v>
      </c>
      <c r="B6" s="17" t="str" cm="1">
        <f t="array" ref="B6">fn구분(C6,D6,E6)</f>
        <v>미_246-1</v>
      </c>
      <c r="C6" s="1" t="s">
        <v>36</v>
      </c>
      <c r="D6" s="1">
        <v>246</v>
      </c>
      <c r="E6" s="1">
        <v>1</v>
      </c>
      <c r="F6" s="5">
        <v>1316000</v>
      </c>
      <c r="G6" s="6">
        <v>280000000</v>
      </c>
      <c r="H6" s="1" t="s">
        <v>41</v>
      </c>
      <c r="I6" s="7" t="str">
        <f t="shared" si="1"/>
        <v>매월 2704000원</v>
      </c>
      <c r="J6" s="8" t="str">
        <f t="shared" si="2"/>
        <v>183,900,000</v>
      </c>
      <c r="K6" s="6">
        <v>17</v>
      </c>
      <c r="L6" s="6">
        <v>22</v>
      </c>
      <c r="M6" s="6">
        <f t="shared" si="0"/>
        <v>39</v>
      </c>
      <c r="O6" s="2" t="s">
        <v>37</v>
      </c>
      <c r="P6" s="2" t="str">
        <f t="array" ref="P6">"약 " &amp; ROUND(AVERAGE(IF(($C$4:$C$43=$O6)*($M$4:$M$43&gt;=LARGE(($C$4:$C$43=$O6)*$M$4:$M$43,3)),$M$4:$M$43)),0) &amp; "대"</f>
        <v>약 114대</v>
      </c>
      <c r="Q6" s="1" t="str">
        <f t="array" ref="Q6">INDEX($H$4:$H$43,MATCH(MAX(($C$4:$C$43=$O6)*$M$4:$M$43),($C$4:$C$43=$O6)*$M$4:$M$43,0))</f>
        <v>모아엘가</v>
      </c>
    </row>
    <row r="7" spans="1:18" x14ac:dyDescent="0.3">
      <c r="A7" s="1">
        <v>4</v>
      </c>
      <c r="B7" s="17" t="str" cm="1">
        <f t="array" ref="B7">fn구분(C7,D7,E7)</f>
        <v>확인필요</v>
      </c>
      <c r="C7" s="1" t="s">
        <v>36</v>
      </c>
      <c r="D7" s="1">
        <v>1315</v>
      </c>
      <c r="E7" s="1">
        <v>2</v>
      </c>
      <c r="F7" s="5">
        <v>343100</v>
      </c>
      <c r="G7" s="6">
        <v>73000000</v>
      </c>
      <c r="H7" s="1" t="s">
        <v>42</v>
      </c>
      <c r="I7" s="7" t="str">
        <f t="shared" si="1"/>
        <v>매월 705000원</v>
      </c>
      <c r="J7" s="8" t="str">
        <f t="shared" si="2"/>
        <v>비추천</v>
      </c>
      <c r="K7" s="6">
        <v>27</v>
      </c>
      <c r="L7" s="6">
        <v>95</v>
      </c>
      <c r="M7" s="6">
        <f t="shared" si="0"/>
        <v>122</v>
      </c>
      <c r="O7" s="2" t="s">
        <v>38</v>
      </c>
      <c r="P7" s="2" t="str">
        <f t="array" ref="P7">"약 " &amp; ROUND(AVERAGE(IF(($C$4:$C$43=$O7)*($M$4:$M$43&gt;=LARGE(($C$4:$C$43=$O7)*$M$4:$M$43,3)),$M$4:$M$43)),0) &amp; "대"</f>
        <v>약 107대</v>
      </c>
      <c r="Q7" s="1" t="str">
        <f t="array" ref="Q7">INDEX($H$4:$H$43,MATCH(MAX(($C$4:$C$43=$O7)*$M$4:$M$43),($C$4:$C$43=$O7)*$M$4:$M$43,0))</f>
        <v>전주첨단코아루1차</v>
      </c>
    </row>
    <row r="8" spans="1:18" x14ac:dyDescent="0.3">
      <c r="A8" s="1">
        <v>5</v>
      </c>
      <c r="B8" s="17" t="str" cm="1">
        <f t="array" ref="B8">fn구분(C8,D8,E8)</f>
        <v>서_900-5</v>
      </c>
      <c r="C8" s="1" t="s">
        <v>37</v>
      </c>
      <c r="D8" s="1">
        <v>900</v>
      </c>
      <c r="E8" s="1">
        <v>5</v>
      </c>
      <c r="F8" s="5">
        <v>1974000</v>
      </c>
      <c r="G8" s="6">
        <v>420000000</v>
      </c>
      <c r="H8" s="1" t="s">
        <v>43</v>
      </c>
      <c r="I8" s="7" t="str">
        <f t="shared" si="1"/>
        <v>매월 4056000원</v>
      </c>
      <c r="J8" s="8" t="str">
        <f t="shared" si="2"/>
        <v>275,850,000</v>
      </c>
      <c r="K8" s="6">
        <v>20</v>
      </c>
      <c r="L8" s="6">
        <v>27</v>
      </c>
      <c r="M8" s="6">
        <f t="shared" si="0"/>
        <v>47</v>
      </c>
    </row>
    <row r="9" spans="1:18" x14ac:dyDescent="0.3">
      <c r="A9" s="1">
        <v>6</v>
      </c>
      <c r="B9" s="17" t="str" cm="1">
        <f t="array" ref="B9">fn구분(C9,D9,E9)</f>
        <v>서_965-3</v>
      </c>
      <c r="C9" s="1" t="s">
        <v>37</v>
      </c>
      <c r="D9" s="1">
        <v>965</v>
      </c>
      <c r="E9" s="1">
        <v>3</v>
      </c>
      <c r="F9" s="5">
        <v>376000</v>
      </c>
      <c r="G9" s="6">
        <v>80000000</v>
      </c>
      <c r="H9" s="1" t="s">
        <v>44</v>
      </c>
      <c r="I9" s="7" t="str">
        <f t="shared" si="1"/>
        <v>매월 772000원</v>
      </c>
      <c r="J9" s="8" t="str">
        <f t="shared" si="2"/>
        <v>비추천</v>
      </c>
      <c r="K9" s="6">
        <v>22</v>
      </c>
      <c r="L9" s="6">
        <v>25</v>
      </c>
      <c r="M9" s="6">
        <f t="shared" si="0"/>
        <v>47</v>
      </c>
    </row>
    <row r="10" spans="1:18" x14ac:dyDescent="0.3">
      <c r="A10" s="1">
        <v>7</v>
      </c>
      <c r="B10" s="17" t="str" cm="1">
        <f t="array" ref="B10">fn구분(C10,D10,E10)</f>
        <v>확인필요</v>
      </c>
      <c r="C10" s="1" t="s">
        <v>79</v>
      </c>
      <c r="D10" s="1">
        <v>1150</v>
      </c>
      <c r="E10" s="1">
        <v>4</v>
      </c>
      <c r="F10" s="5">
        <v>1066900</v>
      </c>
      <c r="G10" s="6">
        <v>227000000</v>
      </c>
      <c r="H10" s="1" t="s">
        <v>45</v>
      </c>
      <c r="I10" s="7" t="str">
        <f t="shared" si="1"/>
        <v>매월 2192000원</v>
      </c>
      <c r="J10" s="8" t="str">
        <f t="shared" si="2"/>
        <v>비추천</v>
      </c>
      <c r="K10" s="6">
        <v>38</v>
      </c>
      <c r="L10" s="6">
        <v>26</v>
      </c>
      <c r="M10" s="6">
        <f t="shared" si="0"/>
        <v>64</v>
      </c>
    </row>
    <row r="11" spans="1:18" x14ac:dyDescent="0.3">
      <c r="A11" s="1">
        <v>8</v>
      </c>
      <c r="B11" s="17" t="str" cm="1">
        <f t="array" ref="B11">fn구분(C11,D11,E11)</f>
        <v>확인필요</v>
      </c>
      <c r="C11" s="1" t="s">
        <v>35</v>
      </c>
      <c r="D11" s="1">
        <v>1228</v>
      </c>
      <c r="E11" s="1">
        <v>-6</v>
      </c>
      <c r="F11" s="5">
        <v>31020</v>
      </c>
      <c r="G11" s="6">
        <v>6600000</v>
      </c>
      <c r="H11" s="1" t="s">
        <v>46</v>
      </c>
      <c r="I11" s="7" t="str">
        <f t="shared" si="1"/>
        <v>매월 64000원</v>
      </c>
      <c r="J11" s="8" t="str">
        <f t="shared" si="2"/>
        <v>비추천</v>
      </c>
      <c r="K11" s="6">
        <v>25</v>
      </c>
      <c r="L11" s="6">
        <v>27</v>
      </c>
      <c r="M11" s="6">
        <f t="shared" si="0"/>
        <v>52</v>
      </c>
    </row>
    <row r="12" spans="1:18" x14ac:dyDescent="0.3">
      <c r="A12" s="1">
        <v>9</v>
      </c>
      <c r="B12" s="17" t="str" cm="1">
        <f t="array" ref="B12">fn구분(C12,D12,E12)</f>
        <v>송_768-8</v>
      </c>
      <c r="C12" s="1" t="s">
        <v>35</v>
      </c>
      <c r="D12" s="1">
        <v>768</v>
      </c>
      <c r="E12" s="1">
        <v>8</v>
      </c>
      <c r="F12" s="5">
        <v>1104500</v>
      </c>
      <c r="G12" s="6">
        <v>235000000</v>
      </c>
      <c r="H12" s="1" t="s">
        <v>47</v>
      </c>
      <c r="I12" s="7" t="str">
        <f t="shared" si="1"/>
        <v>매월 2269000원</v>
      </c>
      <c r="J12" s="8" t="str">
        <f t="shared" si="2"/>
        <v>154,344,000</v>
      </c>
      <c r="K12" s="6">
        <v>11</v>
      </c>
      <c r="L12" s="6">
        <v>54</v>
      </c>
      <c r="M12" s="6">
        <f t="shared" si="0"/>
        <v>65</v>
      </c>
    </row>
    <row r="13" spans="1:18" x14ac:dyDescent="0.3">
      <c r="A13" s="1">
        <v>10</v>
      </c>
      <c r="B13" s="17" t="str" cm="1">
        <f t="array" ref="B13">fn구분(C13,D13,E13)</f>
        <v>서_864-7</v>
      </c>
      <c r="C13" s="1" t="s">
        <v>80</v>
      </c>
      <c r="D13" s="1">
        <v>864</v>
      </c>
      <c r="E13" s="1">
        <v>7</v>
      </c>
      <c r="F13" s="5">
        <v>658000</v>
      </c>
      <c r="G13" s="6">
        <v>140000000</v>
      </c>
      <c r="H13" s="1" t="s">
        <v>48</v>
      </c>
      <c r="I13" s="7" t="str">
        <f t="shared" si="1"/>
        <v>매월 1352000원</v>
      </c>
      <c r="J13" s="8" t="str">
        <f t="shared" si="2"/>
        <v>비추천</v>
      </c>
      <c r="K13" s="6">
        <v>54</v>
      </c>
      <c r="L13" s="6">
        <v>87</v>
      </c>
      <c r="M13" s="6">
        <f t="shared" si="0"/>
        <v>141</v>
      </c>
    </row>
    <row r="14" spans="1:18" x14ac:dyDescent="0.3">
      <c r="A14" s="1">
        <v>11</v>
      </c>
      <c r="B14" s="17" t="str" cm="1">
        <f t="array" ref="B14">fn구분(C14,D14,E14)</f>
        <v>효_97-44</v>
      </c>
      <c r="C14" s="1" t="s">
        <v>38</v>
      </c>
      <c r="D14" s="1">
        <v>97</v>
      </c>
      <c r="E14" s="1">
        <v>44</v>
      </c>
      <c r="F14" s="5">
        <v>305500</v>
      </c>
      <c r="G14" s="6">
        <v>65000000</v>
      </c>
      <c r="H14" s="1" t="s">
        <v>49</v>
      </c>
      <c r="I14" s="7" t="str">
        <f t="shared" si="1"/>
        <v>매월 628000원</v>
      </c>
      <c r="J14" s="8" t="str">
        <f t="shared" si="2"/>
        <v>비추천</v>
      </c>
      <c r="K14" s="6">
        <v>23</v>
      </c>
      <c r="L14" s="6">
        <v>22</v>
      </c>
      <c r="M14" s="6">
        <f t="shared" si="0"/>
        <v>45</v>
      </c>
    </row>
    <row r="15" spans="1:18" x14ac:dyDescent="0.3">
      <c r="A15" s="1">
        <v>12</v>
      </c>
      <c r="B15" s="17" t="str" cm="1">
        <f t="array" ref="B15">fn구분(C15,D15,E15)</f>
        <v>미_56-9</v>
      </c>
      <c r="C15" s="1" t="s">
        <v>36</v>
      </c>
      <c r="D15" s="1">
        <v>56</v>
      </c>
      <c r="E15" s="1">
        <v>9</v>
      </c>
      <c r="F15" s="5">
        <v>415950</v>
      </c>
      <c r="G15" s="6">
        <v>88500000</v>
      </c>
      <c r="H15" s="1" t="s">
        <v>50</v>
      </c>
      <c r="I15" s="7" t="str">
        <f t="shared" si="1"/>
        <v>매월 855000원</v>
      </c>
      <c r="J15" s="8" t="str">
        <f t="shared" si="2"/>
        <v>비추천</v>
      </c>
      <c r="K15" s="6">
        <v>20</v>
      </c>
      <c r="L15" s="6">
        <v>39</v>
      </c>
      <c r="M15" s="6">
        <f t="shared" si="0"/>
        <v>59</v>
      </c>
    </row>
    <row r="16" spans="1:18" x14ac:dyDescent="0.3">
      <c r="A16" s="1">
        <v>13</v>
      </c>
      <c r="B16" s="17" t="str" cm="1">
        <f t="array" ref="B16">fn구분(C16,D16,E16)</f>
        <v>서_877-13</v>
      </c>
      <c r="C16" s="1" t="s">
        <v>37</v>
      </c>
      <c r="D16" s="1">
        <v>877</v>
      </c>
      <c r="E16" s="1">
        <v>13</v>
      </c>
      <c r="F16" s="5">
        <v>178600</v>
      </c>
      <c r="G16" s="6">
        <v>38000000</v>
      </c>
      <c r="H16" s="1" t="s">
        <v>51</v>
      </c>
      <c r="I16" s="7" t="str">
        <f t="shared" si="1"/>
        <v>매월 367000원</v>
      </c>
      <c r="J16" s="8" t="str">
        <f t="shared" si="2"/>
        <v>비추천</v>
      </c>
      <c r="K16" s="6">
        <v>17</v>
      </c>
      <c r="L16" s="6">
        <v>24</v>
      </c>
      <c r="M16" s="6">
        <f t="shared" si="0"/>
        <v>41</v>
      </c>
    </row>
    <row r="17" spans="1:13" x14ac:dyDescent="0.3">
      <c r="A17" s="1">
        <v>14</v>
      </c>
      <c r="B17" s="17" t="str" cm="1">
        <f t="array" ref="B17">fn구분(C17,D17,E17)</f>
        <v>송_586-26</v>
      </c>
      <c r="C17" s="1" t="s">
        <v>35</v>
      </c>
      <c r="D17" s="1">
        <v>586</v>
      </c>
      <c r="E17" s="1">
        <v>26</v>
      </c>
      <c r="F17" s="5">
        <v>850700</v>
      </c>
      <c r="G17" s="6">
        <v>181000000</v>
      </c>
      <c r="H17" s="1" t="s">
        <v>52</v>
      </c>
      <c r="I17" s="7" t="str">
        <f t="shared" si="1"/>
        <v>매월 1748000원</v>
      </c>
      <c r="J17" s="8" t="str">
        <f t="shared" si="2"/>
        <v>비추천</v>
      </c>
      <c r="K17" s="6">
        <v>21</v>
      </c>
      <c r="L17" s="6">
        <v>39</v>
      </c>
      <c r="M17" s="6">
        <f t="shared" si="0"/>
        <v>60</v>
      </c>
    </row>
    <row r="18" spans="1:13" x14ac:dyDescent="0.3">
      <c r="A18" s="1">
        <v>15</v>
      </c>
      <c r="B18" s="17" t="str" cm="1">
        <f t="array" ref="B18">fn구분(C18,D18,E18)</f>
        <v>송_970-14</v>
      </c>
      <c r="C18" s="1" t="s">
        <v>35</v>
      </c>
      <c r="D18" s="1">
        <v>970</v>
      </c>
      <c r="E18" s="1">
        <v>14</v>
      </c>
      <c r="F18" s="5">
        <v>1428800</v>
      </c>
      <c r="G18" s="6">
        <v>304000000</v>
      </c>
      <c r="H18" s="1" t="s">
        <v>53</v>
      </c>
      <c r="I18" s="7" t="str">
        <f t="shared" si="1"/>
        <v>매월 2935000원</v>
      </c>
      <c r="J18" s="8" t="str">
        <f t="shared" si="2"/>
        <v>199,663,000</v>
      </c>
      <c r="K18" s="6">
        <v>10</v>
      </c>
      <c r="L18" s="6">
        <v>41</v>
      </c>
      <c r="M18" s="6">
        <f t="shared" si="0"/>
        <v>51</v>
      </c>
    </row>
    <row r="19" spans="1:13" x14ac:dyDescent="0.3">
      <c r="A19" s="1">
        <v>16</v>
      </c>
      <c r="B19" s="17" t="str" cm="1">
        <f t="array" ref="B19">fn구분(C19,D19,E19)</f>
        <v>효_898-83</v>
      </c>
      <c r="C19" s="1" t="s">
        <v>81</v>
      </c>
      <c r="D19" s="1">
        <v>898</v>
      </c>
      <c r="E19" s="1">
        <v>83</v>
      </c>
      <c r="F19" s="5">
        <v>629800</v>
      </c>
      <c r="G19" s="6">
        <v>134000000</v>
      </c>
      <c r="H19" s="1" t="s">
        <v>54</v>
      </c>
      <c r="I19" s="7" t="str">
        <f t="shared" si="1"/>
        <v>매월 1294000원</v>
      </c>
      <c r="J19" s="8" t="str">
        <f t="shared" si="2"/>
        <v>비추천</v>
      </c>
      <c r="K19" s="6">
        <v>68</v>
      </c>
      <c r="L19" s="6">
        <v>81</v>
      </c>
      <c r="M19" s="6">
        <f t="shared" si="0"/>
        <v>149</v>
      </c>
    </row>
    <row r="20" spans="1:13" x14ac:dyDescent="0.3">
      <c r="A20" s="1">
        <v>17</v>
      </c>
      <c r="B20" s="17" t="str" cm="1">
        <f t="array" ref="B20">fn구분(C20,D20,E20)</f>
        <v>미_667-11</v>
      </c>
      <c r="C20" s="1" t="s">
        <v>36</v>
      </c>
      <c r="D20" s="1">
        <v>667</v>
      </c>
      <c r="E20" s="1">
        <v>11</v>
      </c>
      <c r="F20" s="5">
        <v>1410000</v>
      </c>
      <c r="G20" s="6">
        <v>300000000</v>
      </c>
      <c r="H20" s="1" t="s">
        <v>55</v>
      </c>
      <c r="I20" s="7" t="str">
        <f t="shared" si="1"/>
        <v>매월 2897000원</v>
      </c>
      <c r="J20" s="8" t="str">
        <f t="shared" si="2"/>
        <v>197,035,000</v>
      </c>
      <c r="K20" s="6">
        <v>18</v>
      </c>
      <c r="L20" s="6">
        <v>15</v>
      </c>
      <c r="M20" s="6">
        <f t="shared" si="0"/>
        <v>33</v>
      </c>
    </row>
    <row r="21" spans="1:13" x14ac:dyDescent="0.3">
      <c r="A21" s="1">
        <v>18</v>
      </c>
      <c r="B21" s="17" t="str" cm="1">
        <f t="array" ref="B21">fn구분(C21,D21,E21)</f>
        <v>효_952-28</v>
      </c>
      <c r="C21" s="1" t="s">
        <v>38</v>
      </c>
      <c r="D21" s="1">
        <v>952</v>
      </c>
      <c r="E21" s="1">
        <v>28</v>
      </c>
      <c r="F21" s="5">
        <v>808400</v>
      </c>
      <c r="G21" s="6">
        <v>172000000</v>
      </c>
      <c r="H21" s="1" t="s">
        <v>56</v>
      </c>
      <c r="I21" s="7" t="str">
        <f t="shared" si="1"/>
        <v>매월 1661000원</v>
      </c>
      <c r="J21" s="8" t="str">
        <f t="shared" si="2"/>
        <v>비추천</v>
      </c>
      <c r="K21" s="6">
        <v>16</v>
      </c>
      <c r="L21" s="6">
        <v>18</v>
      </c>
      <c r="M21" s="6">
        <f t="shared" si="0"/>
        <v>34</v>
      </c>
    </row>
    <row r="22" spans="1:13" x14ac:dyDescent="0.3">
      <c r="A22" s="1">
        <v>19</v>
      </c>
      <c r="B22" s="17" t="str" cm="1">
        <f t="array" ref="B22">fn구분(C22,D22,E22)</f>
        <v>미_761-16</v>
      </c>
      <c r="C22" s="1" t="s">
        <v>36</v>
      </c>
      <c r="D22" s="1">
        <v>761</v>
      </c>
      <c r="E22" s="1">
        <v>16</v>
      </c>
      <c r="F22" s="5">
        <v>1222000</v>
      </c>
      <c r="G22" s="6">
        <v>260000000</v>
      </c>
      <c r="H22" s="1" t="s">
        <v>57</v>
      </c>
      <c r="I22" s="7" t="str">
        <f t="shared" si="1"/>
        <v>매월 2511000원</v>
      </c>
      <c r="J22" s="8" t="str">
        <f t="shared" si="2"/>
        <v>170,764,000</v>
      </c>
      <c r="K22" s="6">
        <v>51</v>
      </c>
      <c r="L22" s="6">
        <v>45</v>
      </c>
      <c r="M22" s="6">
        <f t="shared" si="0"/>
        <v>96</v>
      </c>
    </row>
    <row r="23" spans="1:13" x14ac:dyDescent="0.3">
      <c r="A23" s="1">
        <v>20</v>
      </c>
      <c r="B23" s="17" t="str" cm="1">
        <f t="array" ref="B23">fn구분(C23,D23,E23)</f>
        <v>확인필요</v>
      </c>
      <c r="C23" s="1" t="s">
        <v>37</v>
      </c>
      <c r="D23" s="1">
        <v>1074</v>
      </c>
      <c r="E23" s="1">
        <v>60</v>
      </c>
      <c r="F23" s="5">
        <v>474700</v>
      </c>
      <c r="G23" s="6">
        <v>101000000</v>
      </c>
      <c r="H23" s="1" t="s">
        <v>58</v>
      </c>
      <c r="I23" s="7" t="str">
        <f t="shared" si="1"/>
        <v>매월 975000원</v>
      </c>
      <c r="J23" s="8" t="str">
        <f t="shared" si="2"/>
        <v>비추천</v>
      </c>
      <c r="K23" s="6">
        <v>10</v>
      </c>
      <c r="L23" s="6">
        <v>80</v>
      </c>
      <c r="M23" s="6">
        <f t="shared" si="0"/>
        <v>90</v>
      </c>
    </row>
    <row r="24" spans="1:13" x14ac:dyDescent="0.3">
      <c r="A24" s="1">
        <v>21</v>
      </c>
      <c r="B24" s="17" t="str" cm="1">
        <f t="array" ref="B24">fn구분(C24,D24,E24)</f>
        <v>확인필요</v>
      </c>
      <c r="C24" s="1" t="s">
        <v>36</v>
      </c>
      <c r="D24" s="1">
        <v>1540</v>
      </c>
      <c r="E24" s="1">
        <v>10</v>
      </c>
      <c r="F24" s="5">
        <v>2171400</v>
      </c>
      <c r="G24" s="6">
        <v>462000000</v>
      </c>
      <c r="H24" s="1" t="s">
        <v>59</v>
      </c>
      <c r="I24" s="7" t="str">
        <f t="shared" si="1"/>
        <v>매월 4461000원</v>
      </c>
      <c r="J24" s="8" t="str">
        <f t="shared" si="2"/>
        <v>303,435,000</v>
      </c>
      <c r="K24" s="6">
        <v>19</v>
      </c>
      <c r="L24" s="6">
        <v>84</v>
      </c>
      <c r="M24" s="6">
        <f t="shared" si="0"/>
        <v>103</v>
      </c>
    </row>
    <row r="25" spans="1:13" x14ac:dyDescent="0.3">
      <c r="A25" s="1">
        <v>22</v>
      </c>
      <c r="B25" s="17" t="str" cm="1">
        <f t="array" ref="B25">fn구분(C25,D25,E25)</f>
        <v>송_109-74</v>
      </c>
      <c r="C25" s="1" t="s">
        <v>35</v>
      </c>
      <c r="D25" s="1">
        <v>109</v>
      </c>
      <c r="E25" s="1">
        <v>74</v>
      </c>
      <c r="F25" s="5">
        <v>1457000</v>
      </c>
      <c r="G25" s="6">
        <v>310000000</v>
      </c>
      <c r="H25" s="1" t="s">
        <v>60</v>
      </c>
      <c r="I25" s="7" t="str">
        <f t="shared" si="1"/>
        <v>매월 2993000원</v>
      </c>
      <c r="J25" s="8" t="str">
        <f t="shared" si="2"/>
        <v>203,603,000</v>
      </c>
      <c r="K25" s="6">
        <v>19</v>
      </c>
      <c r="L25" s="6">
        <v>21</v>
      </c>
      <c r="M25" s="6">
        <f t="shared" si="0"/>
        <v>40</v>
      </c>
    </row>
    <row r="26" spans="1:13" x14ac:dyDescent="0.3">
      <c r="A26" s="1">
        <v>23</v>
      </c>
      <c r="B26" s="17" t="str" cm="1">
        <f t="array" ref="B26">fn구분(C26,D26,E26)</f>
        <v>미_705-35</v>
      </c>
      <c r="C26" s="1" t="s">
        <v>82</v>
      </c>
      <c r="D26" s="1">
        <v>705</v>
      </c>
      <c r="E26" s="1">
        <v>35</v>
      </c>
      <c r="F26" s="5">
        <v>1339500</v>
      </c>
      <c r="G26" s="6">
        <v>285000000</v>
      </c>
      <c r="H26" s="1" t="s">
        <v>61</v>
      </c>
      <c r="I26" s="7" t="str">
        <f t="shared" si="1"/>
        <v>매월 2752000원</v>
      </c>
      <c r="J26" s="8" t="str">
        <f t="shared" si="2"/>
        <v>187,184,000</v>
      </c>
      <c r="K26" s="6">
        <v>13</v>
      </c>
      <c r="L26" s="6">
        <v>15</v>
      </c>
      <c r="M26" s="6">
        <f t="shared" si="0"/>
        <v>28</v>
      </c>
    </row>
    <row r="27" spans="1:13" x14ac:dyDescent="0.3">
      <c r="A27" s="1">
        <v>24</v>
      </c>
      <c r="B27" s="17" t="str" cm="1">
        <f t="array" ref="B27">fn구분(C27,D27,E27)</f>
        <v>확인필요</v>
      </c>
      <c r="C27" s="1" t="s">
        <v>37</v>
      </c>
      <c r="D27" s="1">
        <v>1230</v>
      </c>
      <c r="E27" s="1">
        <v>54</v>
      </c>
      <c r="F27" s="5">
        <v>775500</v>
      </c>
      <c r="G27" s="6">
        <v>165000000</v>
      </c>
      <c r="H27" s="1" t="s">
        <v>62</v>
      </c>
      <c r="I27" s="7" t="str">
        <f t="shared" si="1"/>
        <v>매월 1593000원</v>
      </c>
      <c r="J27" s="8" t="str">
        <f t="shared" si="2"/>
        <v>비추천</v>
      </c>
      <c r="K27" s="6">
        <v>38</v>
      </c>
      <c r="L27" s="6">
        <v>42</v>
      </c>
      <c r="M27" s="6">
        <f t="shared" si="0"/>
        <v>80</v>
      </c>
    </row>
    <row r="28" spans="1:13" x14ac:dyDescent="0.3">
      <c r="A28" s="1">
        <v>25</v>
      </c>
      <c r="B28" s="17" t="str" cm="1">
        <f t="array" ref="B28">fn구분(C28,D28,E28)</f>
        <v>미_445-24</v>
      </c>
      <c r="C28" s="1" t="s">
        <v>36</v>
      </c>
      <c r="D28" s="1">
        <v>445</v>
      </c>
      <c r="E28" s="1">
        <v>24</v>
      </c>
      <c r="F28" s="5">
        <v>587500</v>
      </c>
      <c r="G28" s="6">
        <v>125000000</v>
      </c>
      <c r="H28" s="1" t="s">
        <v>63</v>
      </c>
      <c r="I28" s="7" t="str">
        <f t="shared" si="1"/>
        <v>매월 1207000원</v>
      </c>
      <c r="J28" s="8" t="str">
        <f t="shared" si="2"/>
        <v>비추천</v>
      </c>
      <c r="K28" s="6">
        <v>56</v>
      </c>
      <c r="L28" s="6">
        <v>76</v>
      </c>
      <c r="M28" s="6">
        <f t="shared" si="0"/>
        <v>132</v>
      </c>
    </row>
    <row r="29" spans="1:13" x14ac:dyDescent="0.3">
      <c r="A29" s="1">
        <v>26</v>
      </c>
      <c r="B29" s="17" t="str" cm="1">
        <f t="array" ref="B29">fn구분(C29,D29,E29)</f>
        <v>효_961-31</v>
      </c>
      <c r="C29" s="1" t="s">
        <v>38</v>
      </c>
      <c r="D29" s="1">
        <v>961</v>
      </c>
      <c r="E29" s="1">
        <v>31</v>
      </c>
      <c r="F29" s="5">
        <v>789600</v>
      </c>
      <c r="G29" s="6">
        <v>168000000</v>
      </c>
      <c r="H29" s="1" t="s">
        <v>64</v>
      </c>
      <c r="I29" s="7" t="str">
        <f t="shared" si="1"/>
        <v>매월 1622000원</v>
      </c>
      <c r="J29" s="8" t="str">
        <f t="shared" si="2"/>
        <v>비추천</v>
      </c>
      <c r="K29" s="6">
        <v>29</v>
      </c>
      <c r="L29" s="6">
        <v>40</v>
      </c>
      <c r="M29" s="6">
        <f t="shared" si="0"/>
        <v>69</v>
      </c>
    </row>
    <row r="30" spans="1:13" x14ac:dyDescent="0.3">
      <c r="A30" s="1">
        <v>27</v>
      </c>
      <c r="B30" s="17" t="str" cm="1">
        <f t="array" ref="B30">fn구분(C30,D30,E30)</f>
        <v>송_130-49</v>
      </c>
      <c r="C30" s="1" t="s">
        <v>35</v>
      </c>
      <c r="D30" s="1">
        <v>130</v>
      </c>
      <c r="E30" s="1">
        <v>49</v>
      </c>
      <c r="F30" s="5">
        <v>270250</v>
      </c>
      <c r="G30" s="6">
        <v>57500000</v>
      </c>
      <c r="H30" s="1" t="s">
        <v>65</v>
      </c>
      <c r="I30" s="7" t="str">
        <f t="shared" si="1"/>
        <v>매월 555000원</v>
      </c>
      <c r="J30" s="8" t="str">
        <f t="shared" si="2"/>
        <v>비추천</v>
      </c>
      <c r="K30" s="6">
        <v>15</v>
      </c>
      <c r="L30" s="6">
        <v>22</v>
      </c>
      <c r="M30" s="6">
        <f t="shared" si="0"/>
        <v>37</v>
      </c>
    </row>
    <row r="31" spans="1:13" x14ac:dyDescent="0.3">
      <c r="A31" s="1">
        <v>28</v>
      </c>
      <c r="B31" s="17" t="str" cm="1">
        <f t="array" ref="B31">fn구분(C31,D31,E31)</f>
        <v>서_141-29</v>
      </c>
      <c r="C31" s="1" t="s">
        <v>37</v>
      </c>
      <c r="D31" s="1">
        <v>141</v>
      </c>
      <c r="E31" s="1">
        <v>29</v>
      </c>
      <c r="F31" s="5">
        <v>822500</v>
      </c>
      <c r="G31" s="6">
        <v>175000000</v>
      </c>
      <c r="H31" s="1" t="s">
        <v>66</v>
      </c>
      <c r="I31" s="7" t="str">
        <f t="shared" si="1"/>
        <v>매월 1690000원</v>
      </c>
      <c r="J31" s="8" t="str">
        <f t="shared" si="2"/>
        <v>비추천</v>
      </c>
      <c r="K31" s="6">
        <v>30</v>
      </c>
      <c r="L31" s="6">
        <v>33</v>
      </c>
      <c r="M31" s="6">
        <f t="shared" si="0"/>
        <v>63</v>
      </c>
    </row>
    <row r="32" spans="1:13" x14ac:dyDescent="0.3">
      <c r="A32" s="1">
        <v>29</v>
      </c>
      <c r="B32" s="17" t="str" cm="1">
        <f t="array" ref="B32">fn구분(C32,D32,E32)</f>
        <v>확인필요</v>
      </c>
      <c r="C32" s="1" t="s">
        <v>37</v>
      </c>
      <c r="D32" s="1">
        <v>3943</v>
      </c>
      <c r="E32" s="1">
        <v>47</v>
      </c>
      <c r="F32" s="5">
        <v>517000</v>
      </c>
      <c r="G32" s="6">
        <v>110000000</v>
      </c>
      <c r="H32" s="1" t="s">
        <v>67</v>
      </c>
      <c r="I32" s="7" t="str">
        <f t="shared" si="1"/>
        <v>매월 1062000원</v>
      </c>
      <c r="J32" s="8" t="str">
        <f t="shared" si="2"/>
        <v>비추천</v>
      </c>
      <c r="K32" s="6">
        <v>24</v>
      </c>
      <c r="L32" s="6">
        <v>37</v>
      </c>
      <c r="M32" s="6">
        <f t="shared" si="0"/>
        <v>61</v>
      </c>
    </row>
    <row r="33" spans="1:13" x14ac:dyDescent="0.3">
      <c r="A33" s="1">
        <v>30</v>
      </c>
      <c r="B33" s="17" t="str" cm="1">
        <f t="array" ref="B33">fn구분(C33,D33,E33)</f>
        <v>효_305-23</v>
      </c>
      <c r="C33" s="1" t="s">
        <v>38</v>
      </c>
      <c r="D33" s="1">
        <v>305</v>
      </c>
      <c r="E33" s="1">
        <v>23</v>
      </c>
      <c r="F33" s="5">
        <v>258500</v>
      </c>
      <c r="G33" s="6">
        <v>55000000</v>
      </c>
      <c r="H33" s="1" t="s">
        <v>68</v>
      </c>
      <c r="I33" s="7" t="str">
        <f t="shared" si="1"/>
        <v>매월 531000원</v>
      </c>
      <c r="J33" s="8" t="str">
        <f t="shared" si="2"/>
        <v>비추천</v>
      </c>
      <c r="K33" s="6">
        <v>23</v>
      </c>
      <c r="L33" s="6">
        <v>79</v>
      </c>
      <c r="M33" s="6">
        <f t="shared" si="0"/>
        <v>102</v>
      </c>
    </row>
    <row r="34" spans="1:13" x14ac:dyDescent="0.3">
      <c r="A34" s="1">
        <v>31</v>
      </c>
      <c r="B34" s="17" t="str" cm="1">
        <f t="array" ref="B34">fn구분(C34,D34,E34)</f>
        <v>미_33-88</v>
      </c>
      <c r="C34" s="1" t="s">
        <v>36</v>
      </c>
      <c r="D34" s="1">
        <v>33</v>
      </c>
      <c r="E34" s="1">
        <v>88</v>
      </c>
      <c r="F34" s="5">
        <v>1809500</v>
      </c>
      <c r="G34" s="6">
        <v>385000000</v>
      </c>
      <c r="H34" s="1" t="s">
        <v>69</v>
      </c>
      <c r="I34" s="7" t="str">
        <f t="shared" si="1"/>
        <v>매월 3718000원</v>
      </c>
      <c r="J34" s="8" t="str">
        <f t="shared" si="2"/>
        <v>252,862,000</v>
      </c>
      <c r="K34" s="6">
        <v>15</v>
      </c>
      <c r="L34" s="6">
        <v>48</v>
      </c>
      <c r="M34" s="6">
        <f t="shared" si="0"/>
        <v>63</v>
      </c>
    </row>
    <row r="35" spans="1:13" x14ac:dyDescent="0.3">
      <c r="A35" s="1">
        <v>32</v>
      </c>
      <c r="B35" s="17" t="str" cm="1">
        <f t="array" ref="B35">fn구분(C35,D35,E35)</f>
        <v>송_69-21</v>
      </c>
      <c r="C35" s="1" t="s">
        <v>35</v>
      </c>
      <c r="D35" s="1">
        <v>69</v>
      </c>
      <c r="E35" s="1">
        <v>21</v>
      </c>
      <c r="F35" s="5">
        <v>2218400</v>
      </c>
      <c r="G35" s="6">
        <v>472000000</v>
      </c>
      <c r="H35" s="1" t="s">
        <v>70</v>
      </c>
      <c r="I35" s="7" t="str">
        <f t="shared" si="1"/>
        <v>매월 4558000원</v>
      </c>
      <c r="J35" s="8" t="str">
        <f t="shared" si="2"/>
        <v>310,002,000</v>
      </c>
      <c r="K35" s="6">
        <v>28</v>
      </c>
      <c r="L35" s="6">
        <v>18</v>
      </c>
      <c r="M35" s="6">
        <f t="shared" si="0"/>
        <v>46</v>
      </c>
    </row>
    <row r="36" spans="1:13" x14ac:dyDescent="0.3">
      <c r="A36" s="1">
        <v>33</v>
      </c>
      <c r="B36" s="17" t="str" cm="1">
        <f t="array" ref="B36">fn구분(C36,D36,E36)</f>
        <v>미_53-38</v>
      </c>
      <c r="C36" s="1" t="s">
        <v>36</v>
      </c>
      <c r="D36" s="1">
        <v>53</v>
      </c>
      <c r="E36" s="1">
        <v>38</v>
      </c>
      <c r="F36" s="5">
        <v>705000</v>
      </c>
      <c r="G36" s="6">
        <v>150000000</v>
      </c>
      <c r="H36" s="1" t="s">
        <v>71</v>
      </c>
      <c r="I36" s="7" t="str">
        <f t="shared" si="1"/>
        <v>매월 1448000원</v>
      </c>
      <c r="J36" s="8" t="str">
        <f t="shared" si="2"/>
        <v>비추천</v>
      </c>
      <c r="K36" s="6">
        <v>22</v>
      </c>
      <c r="L36" s="6">
        <v>28</v>
      </c>
      <c r="M36" s="6">
        <f t="shared" ref="M36:M43" si="3">K36+L36</f>
        <v>50</v>
      </c>
    </row>
    <row r="37" spans="1:13" x14ac:dyDescent="0.3">
      <c r="A37" s="1">
        <v>34</v>
      </c>
      <c r="B37" s="17" t="str" cm="1">
        <f t="array" ref="B37">fn구분(C37,D37,E37)</f>
        <v>확인필요</v>
      </c>
      <c r="C37" s="1" t="s">
        <v>36</v>
      </c>
      <c r="D37" s="1">
        <v>789</v>
      </c>
      <c r="E37" s="1">
        <v>152</v>
      </c>
      <c r="F37" s="5">
        <v>573400</v>
      </c>
      <c r="G37" s="6">
        <v>122000000</v>
      </c>
      <c r="H37" s="1" t="s">
        <v>72</v>
      </c>
      <c r="I37" s="7" t="str">
        <f t="shared" si="1"/>
        <v>매월 1178000원</v>
      </c>
      <c r="J37" s="8" t="str">
        <f t="shared" si="2"/>
        <v>비추천</v>
      </c>
      <c r="K37" s="6">
        <v>25</v>
      </c>
      <c r="L37" s="6">
        <v>25</v>
      </c>
      <c r="M37" s="6">
        <f t="shared" si="3"/>
        <v>50</v>
      </c>
    </row>
    <row r="38" spans="1:13" x14ac:dyDescent="0.3">
      <c r="A38" s="1">
        <v>35</v>
      </c>
      <c r="B38" s="17" t="str" cm="1">
        <f t="array" ref="B38">fn구분(C38,D38,E38)</f>
        <v>확인필요</v>
      </c>
      <c r="C38" s="1" t="s">
        <v>37</v>
      </c>
      <c r="D38" s="1">
        <v>1064</v>
      </c>
      <c r="E38" s="1">
        <v>32</v>
      </c>
      <c r="F38" s="5">
        <v>846000</v>
      </c>
      <c r="G38" s="6">
        <v>180000000</v>
      </c>
      <c r="H38" s="1" t="s">
        <v>73</v>
      </c>
      <c r="I38" s="7" t="str">
        <f t="shared" si="1"/>
        <v>매월 1738000원</v>
      </c>
      <c r="J38" s="8" t="str">
        <f t="shared" si="2"/>
        <v>비추천</v>
      </c>
      <c r="K38" s="6">
        <v>54</v>
      </c>
      <c r="L38" s="6">
        <v>57</v>
      </c>
      <c r="M38" s="6">
        <f t="shared" si="3"/>
        <v>111</v>
      </c>
    </row>
    <row r="39" spans="1:13" x14ac:dyDescent="0.3">
      <c r="A39" s="1">
        <v>36</v>
      </c>
      <c r="B39" s="17" t="str" cm="1">
        <f t="array" ref="B39">fn구분(C39,D39,E39)</f>
        <v>확인필요</v>
      </c>
      <c r="C39" s="1" t="s">
        <v>81</v>
      </c>
      <c r="D39" s="1">
        <v>1556</v>
      </c>
      <c r="E39" s="1">
        <v>37</v>
      </c>
      <c r="F39" s="5">
        <v>2279500</v>
      </c>
      <c r="G39" s="6">
        <v>485000000</v>
      </c>
      <c r="H39" s="1" t="s">
        <v>74</v>
      </c>
      <c r="I39" s="7" t="str">
        <f t="shared" si="1"/>
        <v>매월 4683000원</v>
      </c>
      <c r="J39" s="8" t="str">
        <f t="shared" si="2"/>
        <v>318,541,000</v>
      </c>
      <c r="K39" s="6">
        <v>22</v>
      </c>
      <c r="L39" s="6">
        <v>40</v>
      </c>
      <c r="M39" s="6">
        <f t="shared" si="3"/>
        <v>62</v>
      </c>
    </row>
    <row r="40" spans="1:13" x14ac:dyDescent="0.3">
      <c r="A40" s="1">
        <v>37</v>
      </c>
      <c r="B40" s="17" t="str" cm="1">
        <f t="array" ref="B40">fn구분(C40,D40,E40)</f>
        <v>확인필요</v>
      </c>
      <c r="C40" s="1" t="s">
        <v>35</v>
      </c>
      <c r="D40" s="1">
        <v>1061</v>
      </c>
      <c r="E40" s="1">
        <v>52</v>
      </c>
      <c r="F40" s="5">
        <v>2726000</v>
      </c>
      <c r="G40" s="6">
        <v>580000000</v>
      </c>
      <c r="H40" s="1" t="s">
        <v>75</v>
      </c>
      <c r="I40" s="7" t="str">
        <f t="shared" si="1"/>
        <v>매월 5601000원</v>
      </c>
      <c r="J40" s="8" t="str">
        <f t="shared" si="2"/>
        <v>380,935,000</v>
      </c>
      <c r="K40" s="6">
        <v>27</v>
      </c>
      <c r="L40" s="6">
        <v>91</v>
      </c>
      <c r="M40" s="6">
        <f t="shared" si="3"/>
        <v>118</v>
      </c>
    </row>
    <row r="41" spans="1:13" x14ac:dyDescent="0.3">
      <c r="A41" s="1">
        <v>38</v>
      </c>
      <c r="B41" s="17" t="str" cm="1">
        <f t="array" ref="B41">fn구분(C41,D41,E41)</f>
        <v>효_20-56</v>
      </c>
      <c r="C41" s="1" t="s">
        <v>38</v>
      </c>
      <c r="D41" s="1">
        <v>20</v>
      </c>
      <c r="E41" s="1">
        <v>56</v>
      </c>
      <c r="F41" s="5">
        <v>578100</v>
      </c>
      <c r="G41" s="6">
        <v>123000000</v>
      </c>
      <c r="H41" s="1" t="s">
        <v>76</v>
      </c>
      <c r="I41" s="7" t="str">
        <f t="shared" si="1"/>
        <v>매월 1188000원</v>
      </c>
      <c r="J41" s="8" t="str">
        <f t="shared" si="2"/>
        <v>비추천</v>
      </c>
      <c r="K41" s="6">
        <v>23</v>
      </c>
      <c r="L41" s="6">
        <v>44</v>
      </c>
      <c r="M41" s="6">
        <f t="shared" si="3"/>
        <v>67</v>
      </c>
    </row>
    <row r="42" spans="1:13" x14ac:dyDescent="0.3">
      <c r="A42" s="1">
        <v>39</v>
      </c>
      <c r="B42" s="17" t="str" cm="1">
        <f t="array" ref="B42">fn구분(C42,D42,E42)</f>
        <v>미_973-30</v>
      </c>
      <c r="C42" s="1" t="s">
        <v>36</v>
      </c>
      <c r="D42" s="1">
        <v>973</v>
      </c>
      <c r="E42" s="1">
        <v>30</v>
      </c>
      <c r="F42" s="5">
        <v>141000</v>
      </c>
      <c r="G42" s="6">
        <v>30000000</v>
      </c>
      <c r="H42" s="1" t="s">
        <v>77</v>
      </c>
      <c r="I42" s="7" t="str">
        <f t="shared" si="1"/>
        <v>매월 290000원</v>
      </c>
      <c r="J42" s="8" t="str">
        <f t="shared" si="2"/>
        <v>비추천</v>
      </c>
      <c r="K42" s="6">
        <v>22</v>
      </c>
      <c r="L42" s="6">
        <v>22</v>
      </c>
      <c r="M42" s="6">
        <f t="shared" si="3"/>
        <v>44</v>
      </c>
    </row>
    <row r="43" spans="1:13" x14ac:dyDescent="0.3">
      <c r="A43" s="1">
        <v>40</v>
      </c>
      <c r="B43" s="17" t="str" cm="1">
        <f t="array" ref="B43">fn구분(C43,D43,E43)</f>
        <v>송_521-15</v>
      </c>
      <c r="C43" s="1" t="s">
        <v>79</v>
      </c>
      <c r="D43" s="1">
        <v>521</v>
      </c>
      <c r="E43" s="1">
        <v>15</v>
      </c>
      <c r="F43" s="5">
        <v>423000</v>
      </c>
      <c r="G43" s="6">
        <v>90000000</v>
      </c>
      <c r="H43" s="1" t="s">
        <v>78</v>
      </c>
      <c r="I43" s="7" t="str">
        <f t="shared" si="1"/>
        <v>매월 869000원</v>
      </c>
      <c r="J43" s="8" t="str">
        <f t="shared" si="2"/>
        <v>비추천</v>
      </c>
      <c r="K43" s="6">
        <v>31</v>
      </c>
      <c r="L43" s="6">
        <v>51</v>
      </c>
      <c r="M43" s="6">
        <f t="shared" si="3"/>
        <v>82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E7FE8-0432-443D-8C4B-7279E029FF28}">
  <sheetPr codeName="Sheet3"/>
  <dimension ref="B2:G19"/>
  <sheetViews>
    <sheetView workbookViewId="0">
      <selection activeCell="E2" sqref="E2"/>
    </sheetView>
  </sheetViews>
  <sheetFormatPr defaultRowHeight="16.5" x14ac:dyDescent="0.3"/>
  <cols>
    <col min="2" max="2" width="11.875" bestFit="1" customWidth="1"/>
    <col min="3" max="3" width="11.125" bestFit="1" customWidth="1"/>
    <col min="4" max="4" width="9.5" bestFit="1" customWidth="1"/>
    <col min="5" max="5" width="17.625" bestFit="1" customWidth="1"/>
    <col min="6" max="7" width="12.5" bestFit="1" customWidth="1"/>
  </cols>
  <sheetData>
    <row r="2" spans="2:7" x14ac:dyDescent="0.3">
      <c r="B2" s="21" t="s">
        <v>203</v>
      </c>
      <c r="C2" s="21" t="s">
        <v>201</v>
      </c>
      <c r="D2" s="21" t="s">
        <v>202</v>
      </c>
      <c r="E2" s="22" t="s">
        <v>208</v>
      </c>
      <c r="F2" s="22" t="s">
        <v>209</v>
      </c>
      <c r="G2" s="22" t="s">
        <v>210</v>
      </c>
    </row>
    <row r="3" spans="2:7" x14ac:dyDescent="0.3">
      <c r="B3" s="22" t="s">
        <v>204</v>
      </c>
      <c r="C3" s="22"/>
      <c r="D3" s="22"/>
      <c r="E3" s="19"/>
      <c r="F3" s="20"/>
      <c r="G3" s="20"/>
    </row>
    <row r="4" spans="2:7" x14ac:dyDescent="0.3">
      <c r="B4" s="22"/>
      <c r="C4" s="22" t="s">
        <v>189</v>
      </c>
      <c r="D4" s="22"/>
      <c r="E4" s="19">
        <v>0.96051192427488596</v>
      </c>
      <c r="F4" s="20">
        <v>1614.2903225806451</v>
      </c>
      <c r="G4" s="20">
        <v>1963.6451612903227</v>
      </c>
    </row>
    <row r="5" spans="2:7" x14ac:dyDescent="0.3">
      <c r="B5" s="22"/>
      <c r="C5" s="22" t="s">
        <v>190</v>
      </c>
      <c r="D5" s="22"/>
      <c r="E5" s="19">
        <v>0.97239167989392694</v>
      </c>
      <c r="F5" s="20">
        <v>1574.1071428571429</v>
      </c>
      <c r="G5" s="20">
        <v>1430.9642857142858</v>
      </c>
    </row>
    <row r="6" spans="2:7" x14ac:dyDescent="0.3">
      <c r="B6" s="22"/>
      <c r="C6" s="22" t="s">
        <v>191</v>
      </c>
      <c r="D6" s="22"/>
      <c r="E6" s="19">
        <v>1.062411353451518</v>
      </c>
      <c r="F6" s="20">
        <v>1431.4375</v>
      </c>
      <c r="G6" s="20">
        <v>1485.78125</v>
      </c>
    </row>
    <row r="7" spans="2:7" x14ac:dyDescent="0.3">
      <c r="B7" s="22" t="s">
        <v>205</v>
      </c>
      <c r="C7" s="22"/>
      <c r="D7" s="22"/>
      <c r="E7" s="19"/>
      <c r="F7" s="20"/>
      <c r="G7" s="20"/>
    </row>
    <row r="8" spans="2:7" x14ac:dyDescent="0.3">
      <c r="B8" s="22"/>
      <c r="C8" s="22" t="s">
        <v>192</v>
      </c>
      <c r="D8" s="22"/>
      <c r="E8" s="19">
        <v>0.92931257081126661</v>
      </c>
      <c r="F8" s="20">
        <v>1363.9</v>
      </c>
      <c r="G8" s="20">
        <v>1627.9</v>
      </c>
    </row>
    <row r="9" spans="2:7" x14ac:dyDescent="0.3">
      <c r="B9" s="22"/>
      <c r="C9" s="22" t="s">
        <v>193</v>
      </c>
      <c r="D9" s="22"/>
      <c r="E9" s="19">
        <v>0.96814226084384514</v>
      </c>
      <c r="F9" s="20">
        <v>1632.8064516129032</v>
      </c>
      <c r="G9" s="20">
        <v>3196.0322580645161</v>
      </c>
    </row>
    <row r="10" spans="2:7" x14ac:dyDescent="0.3">
      <c r="B10" s="22"/>
      <c r="C10" s="22" t="s">
        <v>194</v>
      </c>
      <c r="D10" s="22"/>
      <c r="E10" s="19">
        <v>1.103607092983427</v>
      </c>
      <c r="F10" s="20">
        <v>1651.2333333333333</v>
      </c>
      <c r="G10" s="20">
        <v>4063.1</v>
      </c>
    </row>
    <row r="11" spans="2:7" x14ac:dyDescent="0.3">
      <c r="B11" s="22" t="s">
        <v>206</v>
      </c>
      <c r="C11" s="22"/>
      <c r="D11" s="22"/>
      <c r="E11" s="19"/>
      <c r="F11" s="20"/>
      <c r="G11" s="20"/>
    </row>
    <row r="12" spans="2:7" x14ac:dyDescent="0.3">
      <c r="B12" s="22"/>
      <c r="C12" s="22" t="s">
        <v>195</v>
      </c>
      <c r="D12" s="22"/>
      <c r="E12" s="19">
        <v>0.94899621593843175</v>
      </c>
      <c r="F12" s="20">
        <v>1391.3225806451612</v>
      </c>
      <c r="G12" s="20">
        <v>3355.3870967741937</v>
      </c>
    </row>
    <row r="13" spans="2:7" x14ac:dyDescent="0.3">
      <c r="B13" s="22"/>
      <c r="C13" s="22" t="s">
        <v>196</v>
      </c>
      <c r="D13" s="22"/>
      <c r="E13" s="19">
        <v>1.1487442958781708</v>
      </c>
      <c r="F13" s="20">
        <v>1327.1290322580646</v>
      </c>
      <c r="G13" s="20">
        <v>2283.3870967741937</v>
      </c>
    </row>
    <row r="14" spans="2:7" x14ac:dyDescent="0.3">
      <c r="B14" s="22"/>
      <c r="C14" s="22" t="s">
        <v>197</v>
      </c>
      <c r="D14" s="22"/>
      <c r="E14" s="19">
        <v>0.8990014711228439</v>
      </c>
      <c r="F14" s="20">
        <v>1451.7</v>
      </c>
      <c r="G14" s="20">
        <v>2657.8</v>
      </c>
    </row>
    <row r="15" spans="2:7" x14ac:dyDescent="0.3">
      <c r="B15" s="22" t="s">
        <v>207</v>
      </c>
      <c r="C15" s="22"/>
      <c r="D15" s="22"/>
      <c r="E15" s="19"/>
      <c r="F15" s="20"/>
      <c r="G15" s="20"/>
    </row>
    <row r="16" spans="2:7" x14ac:dyDescent="0.3">
      <c r="B16" s="22"/>
      <c r="C16" s="22" t="s">
        <v>198</v>
      </c>
      <c r="D16" s="22"/>
      <c r="E16" s="19">
        <v>1.0637619397791376</v>
      </c>
      <c r="F16" s="20">
        <v>1419.2258064516129</v>
      </c>
      <c r="G16" s="20">
        <v>2156.3548387096776</v>
      </c>
    </row>
    <row r="17" spans="2:7" x14ac:dyDescent="0.3">
      <c r="B17" s="22"/>
      <c r="C17" s="22" t="s">
        <v>199</v>
      </c>
      <c r="D17" s="22"/>
      <c r="E17" s="19">
        <v>1.0126000176451826</v>
      </c>
      <c r="F17" s="20">
        <v>1642.8666666666666</v>
      </c>
      <c r="G17" s="20">
        <v>2254.5666666666666</v>
      </c>
    </row>
    <row r="18" spans="2:7" x14ac:dyDescent="0.3">
      <c r="B18" s="22"/>
      <c r="C18" s="22" t="s">
        <v>200</v>
      </c>
      <c r="D18" s="22"/>
      <c r="E18" s="19">
        <v>0.92404449475778272</v>
      </c>
      <c r="F18" s="20">
        <v>2447</v>
      </c>
      <c r="G18" s="20">
        <v>2385.4193548387098</v>
      </c>
    </row>
    <row r="19" spans="2:7" x14ac:dyDescent="0.3">
      <c r="B19" s="22" t="s">
        <v>188</v>
      </c>
      <c r="C19" s="22"/>
      <c r="D19" s="22"/>
      <c r="E19" s="19">
        <v>1</v>
      </c>
      <c r="F19" s="20">
        <v>1579.1174863387978</v>
      </c>
      <c r="G19" s="20">
        <v>2407.8142076502731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CFC1B-BFEF-4525-AD1C-42BD74CF482C}">
  <sheetPr codeName="Sheet9"/>
  <dimension ref="A2:E36"/>
  <sheetViews>
    <sheetView workbookViewId="0">
      <selection activeCell="K21" sqref="K21"/>
    </sheetView>
  </sheetViews>
  <sheetFormatPr defaultRowHeight="16.5" outlineLevelRow="3" x14ac:dyDescent="0.3"/>
  <cols>
    <col min="1" max="1" width="16.125" bestFit="1" customWidth="1"/>
    <col min="2" max="2" width="14" bestFit="1" customWidth="1"/>
    <col min="3" max="5" width="11.125" customWidth="1"/>
  </cols>
  <sheetData>
    <row r="2" spans="1:5" x14ac:dyDescent="0.3">
      <c r="A2" t="s">
        <v>186</v>
      </c>
    </row>
    <row r="3" spans="1:5" x14ac:dyDescent="0.3">
      <c r="A3" s="2" t="s">
        <v>175</v>
      </c>
      <c r="B3" s="2" t="s">
        <v>176</v>
      </c>
      <c r="C3" s="2">
        <v>2015</v>
      </c>
      <c r="D3" s="2">
        <v>2020</v>
      </c>
      <c r="E3" s="2">
        <v>2025</v>
      </c>
    </row>
    <row r="4" spans="1:5" outlineLevel="3" x14ac:dyDescent="0.3">
      <c r="A4" s="1" t="s">
        <v>172</v>
      </c>
      <c r="B4" s="1" t="s">
        <v>167</v>
      </c>
      <c r="C4" s="1">
        <v>17</v>
      </c>
      <c r="D4" s="1">
        <v>28.2</v>
      </c>
      <c r="E4" s="1">
        <v>15.6</v>
      </c>
    </row>
    <row r="5" spans="1:5" outlineLevel="3" x14ac:dyDescent="0.3">
      <c r="A5" s="1" t="s">
        <v>169</v>
      </c>
      <c r="B5" s="1" t="s">
        <v>167</v>
      </c>
      <c r="C5" s="1">
        <v>899.4</v>
      </c>
      <c r="D5" s="1">
        <v>980.5</v>
      </c>
      <c r="E5" s="1">
        <v>911.1</v>
      </c>
    </row>
    <row r="6" spans="1:5" outlineLevel="3" x14ac:dyDescent="0.3">
      <c r="A6" s="1" t="s">
        <v>171</v>
      </c>
      <c r="B6" s="1" t="s">
        <v>167</v>
      </c>
      <c r="C6" s="1">
        <v>603.70000000000005</v>
      </c>
      <c r="D6" s="1">
        <v>526.5</v>
      </c>
      <c r="E6" s="1">
        <v>590.70000000000005</v>
      </c>
    </row>
    <row r="7" spans="1:5" outlineLevel="3" x14ac:dyDescent="0.3">
      <c r="A7" s="1" t="s">
        <v>170</v>
      </c>
      <c r="B7" s="1" t="s">
        <v>167</v>
      </c>
      <c r="C7" s="1">
        <v>25</v>
      </c>
      <c r="D7" s="1">
        <v>32.5</v>
      </c>
      <c r="E7" s="1">
        <v>28.7</v>
      </c>
    </row>
    <row r="8" spans="1:5" outlineLevel="3" x14ac:dyDescent="0.3">
      <c r="A8" s="1" t="s">
        <v>174</v>
      </c>
      <c r="B8" s="1" t="s">
        <v>167</v>
      </c>
      <c r="C8" s="1">
        <v>59.4</v>
      </c>
      <c r="D8" s="1">
        <v>73.3</v>
      </c>
      <c r="E8" s="1">
        <v>77</v>
      </c>
    </row>
    <row r="9" spans="1:5" outlineLevel="3" x14ac:dyDescent="0.3">
      <c r="A9" s="1" t="s">
        <v>173</v>
      </c>
      <c r="B9" s="1" t="s">
        <v>167</v>
      </c>
      <c r="C9" s="1">
        <v>49.6</v>
      </c>
      <c r="D9" s="1">
        <v>37.799999999999997</v>
      </c>
      <c r="E9" s="1">
        <v>27.8</v>
      </c>
    </row>
    <row r="10" spans="1:5" outlineLevel="2" x14ac:dyDescent="0.3">
      <c r="A10" s="1"/>
      <c r="B10" s="23" t="s">
        <v>216</v>
      </c>
      <c r="C10" s="1"/>
      <c r="D10" s="1"/>
      <c r="E10" s="1">
        <f>SUBTOTAL(3,E4:E9)</f>
        <v>6</v>
      </c>
    </row>
    <row r="11" spans="1:5" outlineLevel="1" x14ac:dyDescent="0.3">
      <c r="A11" s="1"/>
      <c r="B11" s="23" t="s">
        <v>211</v>
      </c>
      <c r="C11" s="1"/>
      <c r="D11" s="1"/>
      <c r="E11" s="1">
        <f>SUBTOTAL(1,E4:E9)</f>
        <v>275.15000000000003</v>
      </c>
    </row>
    <row r="12" spans="1:5" outlineLevel="3" x14ac:dyDescent="0.3">
      <c r="A12" s="1" t="s">
        <v>172</v>
      </c>
      <c r="B12" s="1" t="s">
        <v>166</v>
      </c>
      <c r="C12" s="1">
        <v>60.9</v>
      </c>
      <c r="D12" s="1">
        <v>33</v>
      </c>
      <c r="E12" s="1">
        <v>31.6</v>
      </c>
    </row>
    <row r="13" spans="1:5" outlineLevel="3" x14ac:dyDescent="0.3">
      <c r="A13" s="1" t="s">
        <v>169</v>
      </c>
      <c r="B13" s="1" t="s">
        <v>166</v>
      </c>
      <c r="C13" s="1">
        <v>2254.8000000000002</v>
      </c>
      <c r="D13" s="1">
        <v>1766.9</v>
      </c>
      <c r="E13" s="1">
        <v>2443.3000000000002</v>
      </c>
    </row>
    <row r="14" spans="1:5" outlineLevel="3" x14ac:dyDescent="0.3">
      <c r="A14" s="1" t="s">
        <v>171</v>
      </c>
      <c r="B14" s="1" t="s">
        <v>166</v>
      </c>
      <c r="C14" s="1">
        <v>1296.2</v>
      </c>
      <c r="D14" s="1">
        <v>1113.0999999999999</v>
      </c>
      <c r="E14" s="1">
        <v>1261.8</v>
      </c>
    </row>
    <row r="15" spans="1:5" outlineLevel="3" x14ac:dyDescent="0.3">
      <c r="A15" s="1" t="s">
        <v>170</v>
      </c>
      <c r="B15" s="1" t="s">
        <v>166</v>
      </c>
      <c r="C15" s="1">
        <v>22.5</v>
      </c>
      <c r="D15" s="1">
        <v>12.9</v>
      </c>
      <c r="E15" s="1">
        <v>16.3</v>
      </c>
    </row>
    <row r="16" spans="1:5" outlineLevel="3" x14ac:dyDescent="0.3">
      <c r="A16" s="1" t="s">
        <v>174</v>
      </c>
      <c r="B16" s="1" t="s">
        <v>166</v>
      </c>
      <c r="C16" s="1">
        <v>282.60000000000002</v>
      </c>
      <c r="D16" s="1">
        <v>171.5</v>
      </c>
      <c r="E16" s="1">
        <v>156.19999999999999</v>
      </c>
    </row>
    <row r="17" spans="1:5" outlineLevel="3" x14ac:dyDescent="0.3">
      <c r="A17" s="1" t="s">
        <v>173</v>
      </c>
      <c r="B17" s="1" t="s">
        <v>166</v>
      </c>
      <c r="C17" s="1">
        <v>51.1</v>
      </c>
      <c r="D17" s="1">
        <v>62.4</v>
      </c>
      <c r="E17" s="1">
        <v>53.9</v>
      </c>
    </row>
    <row r="18" spans="1:5" outlineLevel="2" x14ac:dyDescent="0.3">
      <c r="A18" s="1"/>
      <c r="B18" s="23" t="s">
        <v>217</v>
      </c>
      <c r="C18" s="1"/>
      <c r="D18" s="1"/>
      <c r="E18" s="1">
        <f>SUBTOTAL(3,E12:E17)</f>
        <v>6</v>
      </c>
    </row>
    <row r="19" spans="1:5" outlineLevel="1" x14ac:dyDescent="0.3">
      <c r="A19" s="1"/>
      <c r="B19" s="23" t="s">
        <v>212</v>
      </c>
      <c r="C19" s="1"/>
      <c r="D19" s="1"/>
      <c r="E19" s="1">
        <f>SUBTOTAL(1,E12:E17)</f>
        <v>660.51666666666665</v>
      </c>
    </row>
    <row r="20" spans="1:5" outlineLevel="3" x14ac:dyDescent="0.3">
      <c r="A20" s="1" t="s">
        <v>172</v>
      </c>
      <c r="B20" s="1" t="s">
        <v>165</v>
      </c>
      <c r="C20" s="1">
        <v>1.3</v>
      </c>
      <c r="D20" s="1">
        <v>1</v>
      </c>
      <c r="E20" s="1">
        <v>1.1000000000000001</v>
      </c>
    </row>
    <row r="21" spans="1:5" outlineLevel="3" x14ac:dyDescent="0.3">
      <c r="A21" s="1" t="s">
        <v>169</v>
      </c>
      <c r="B21" s="1" t="s">
        <v>165</v>
      </c>
      <c r="C21" s="1">
        <v>129.30000000000001</v>
      </c>
      <c r="D21" s="1">
        <v>144.80000000000001</v>
      </c>
      <c r="E21" s="1">
        <v>189.4</v>
      </c>
    </row>
    <row r="22" spans="1:5" outlineLevel="3" x14ac:dyDescent="0.3">
      <c r="A22" s="1" t="s">
        <v>171</v>
      </c>
      <c r="B22" s="1" t="s">
        <v>165</v>
      </c>
      <c r="C22" s="1">
        <v>18.5</v>
      </c>
      <c r="D22" s="1">
        <v>17.899999999999999</v>
      </c>
      <c r="E22" s="1">
        <v>304.10000000000002</v>
      </c>
    </row>
    <row r="23" spans="1:5" outlineLevel="3" x14ac:dyDescent="0.3">
      <c r="A23" s="1" t="s">
        <v>174</v>
      </c>
      <c r="B23" s="1" t="s">
        <v>165</v>
      </c>
      <c r="C23" s="1">
        <v>0.6</v>
      </c>
      <c r="D23" s="1" t="s">
        <v>91</v>
      </c>
      <c r="E23" s="1">
        <v>195.6</v>
      </c>
    </row>
    <row r="24" spans="1:5" outlineLevel="3" x14ac:dyDescent="0.3">
      <c r="A24" s="1" t="s">
        <v>173</v>
      </c>
      <c r="B24" s="1" t="s">
        <v>165</v>
      </c>
      <c r="C24" s="1">
        <v>0.7</v>
      </c>
      <c r="D24" s="1">
        <v>0.9</v>
      </c>
      <c r="E24" s="1">
        <v>0.2</v>
      </c>
    </row>
    <row r="25" spans="1:5" outlineLevel="2" x14ac:dyDescent="0.3">
      <c r="A25" s="1"/>
      <c r="B25" s="23" t="s">
        <v>218</v>
      </c>
      <c r="C25" s="1"/>
      <c r="D25" s="1"/>
      <c r="E25" s="1">
        <f>SUBTOTAL(3,E20:E24)</f>
        <v>5</v>
      </c>
    </row>
    <row r="26" spans="1:5" outlineLevel="1" x14ac:dyDescent="0.3">
      <c r="A26" s="1"/>
      <c r="B26" s="23" t="s">
        <v>213</v>
      </c>
      <c r="C26" s="1"/>
      <c r="D26" s="1"/>
      <c r="E26" s="1">
        <f>SUBTOTAL(1,E20:E24)</f>
        <v>138.08000000000001</v>
      </c>
    </row>
    <row r="27" spans="1:5" outlineLevel="3" x14ac:dyDescent="0.3">
      <c r="A27" s="1" t="s">
        <v>172</v>
      </c>
      <c r="B27" s="1" t="s">
        <v>168</v>
      </c>
      <c r="C27" s="1">
        <v>296.39999999999998</v>
      </c>
      <c r="D27" s="1">
        <v>390.4</v>
      </c>
      <c r="E27" s="1">
        <v>420.6</v>
      </c>
    </row>
    <row r="28" spans="1:5" outlineLevel="3" x14ac:dyDescent="0.3">
      <c r="A28" s="1" t="s">
        <v>169</v>
      </c>
      <c r="B28" s="1" t="s">
        <v>168</v>
      </c>
      <c r="C28" s="1">
        <v>2527.9</v>
      </c>
      <c r="D28" s="1">
        <v>2701.9</v>
      </c>
      <c r="E28" s="1">
        <v>4033.7</v>
      </c>
    </row>
    <row r="29" spans="1:5" outlineLevel="3" x14ac:dyDescent="0.3">
      <c r="A29" s="1" t="s">
        <v>171</v>
      </c>
      <c r="B29" s="1" t="s">
        <v>168</v>
      </c>
      <c r="C29" s="1">
        <v>2679.2</v>
      </c>
      <c r="D29" s="1">
        <v>2816.9</v>
      </c>
      <c r="E29" s="1">
        <v>4045.4</v>
      </c>
    </row>
    <row r="30" spans="1:5" outlineLevel="3" x14ac:dyDescent="0.3">
      <c r="A30" s="1" t="s">
        <v>170</v>
      </c>
      <c r="B30" s="1" t="s">
        <v>168</v>
      </c>
      <c r="C30" s="1">
        <v>52</v>
      </c>
      <c r="D30" s="1">
        <v>54.5</v>
      </c>
      <c r="E30" s="1">
        <v>49.4</v>
      </c>
    </row>
    <row r="31" spans="1:5" outlineLevel="3" x14ac:dyDescent="0.3">
      <c r="A31" s="1" t="s">
        <v>174</v>
      </c>
      <c r="B31" s="1" t="s">
        <v>168</v>
      </c>
      <c r="C31" s="1">
        <v>447.7</v>
      </c>
      <c r="D31" s="1">
        <v>520.20000000000005</v>
      </c>
      <c r="E31" s="1">
        <v>601.70000000000005</v>
      </c>
    </row>
    <row r="32" spans="1:5" outlineLevel="3" x14ac:dyDescent="0.3">
      <c r="A32" s="1" t="s">
        <v>173</v>
      </c>
      <c r="B32" s="1" t="s">
        <v>168</v>
      </c>
      <c r="C32" s="1">
        <v>313.89999999999998</v>
      </c>
      <c r="D32" s="1">
        <v>329.4</v>
      </c>
      <c r="E32" s="1">
        <v>231.2</v>
      </c>
    </row>
    <row r="33" spans="2:5" outlineLevel="2" x14ac:dyDescent="0.3">
      <c r="B33" s="24" t="s">
        <v>219</v>
      </c>
      <c r="E33">
        <f>SUBTOTAL(3,E27:E32)</f>
        <v>6</v>
      </c>
    </row>
    <row r="34" spans="2:5" outlineLevel="1" x14ac:dyDescent="0.3">
      <c r="B34" s="24" t="s">
        <v>214</v>
      </c>
      <c r="E34">
        <f>SUBTOTAL(1,E27:E32)</f>
        <v>1563.666666666667</v>
      </c>
    </row>
    <row r="35" spans="2:5" x14ac:dyDescent="0.3">
      <c r="B35" s="24" t="s">
        <v>220</v>
      </c>
      <c r="E35">
        <f>SUBTOTAL(3,E4:E32)</f>
        <v>23</v>
      </c>
    </row>
    <row r="36" spans="2:5" x14ac:dyDescent="0.3">
      <c r="B36" s="24" t="s">
        <v>215</v>
      </c>
      <c r="E36">
        <f>SUBTOTAL(1,E4:E32)</f>
        <v>682.01739130434794</v>
      </c>
    </row>
  </sheetData>
  <sortState xmlns:xlrd2="http://schemas.microsoft.com/office/spreadsheetml/2017/richdata2" ref="A4:E32">
    <sortCondition ref="B4:B32"/>
    <sortCondition descending="1" ref="A4:A32"/>
  </sortState>
  <phoneticPr fontId="1" type="noConversion"/>
  <dataValidations count="1">
    <dataValidation type="textLength" errorStyle="information" allowBlank="1" showInputMessage="1" showErrorMessage="1" errorTitle="입력 오류" error="2~4 글자만 입력하십시오." promptTitle="입력 제한" prompt="2~4 글자만 입력 가능" sqref="B4:B32" xr:uid="{0DCD1BAA-BF97-40C5-95E2-1665ED8C210F}">
      <formula1>2</formula1>
      <formula2>4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9DCCD-C00E-4547-9E21-12BDA440F217}">
  <sheetPr codeName="Sheet5"/>
  <dimension ref="B2:I13"/>
  <sheetViews>
    <sheetView workbookViewId="0">
      <selection activeCell="D4" sqref="D4:I13"/>
    </sheetView>
  </sheetViews>
  <sheetFormatPr defaultRowHeight="16.5" x14ac:dyDescent="0.3"/>
  <cols>
    <col min="1" max="1" width="1.625" customWidth="1"/>
    <col min="2" max="2" width="14.5" bestFit="1" customWidth="1"/>
    <col min="3" max="3" width="8.125" customWidth="1"/>
    <col min="4" max="9" width="6.75" customWidth="1"/>
  </cols>
  <sheetData>
    <row r="2" spans="2:9" x14ac:dyDescent="0.3">
      <c r="B2" s="10" t="s">
        <v>142</v>
      </c>
    </row>
    <row r="3" spans="2:9" x14ac:dyDescent="0.3">
      <c r="B3" s="2" t="s">
        <v>143</v>
      </c>
      <c r="C3" s="2" t="s">
        <v>127</v>
      </c>
      <c r="D3" s="2" t="s">
        <v>136</v>
      </c>
      <c r="E3" s="2" t="s">
        <v>137</v>
      </c>
      <c r="F3" s="2" t="s">
        <v>138</v>
      </c>
      <c r="G3" s="2" t="s">
        <v>139</v>
      </c>
      <c r="H3" s="2" t="s">
        <v>140</v>
      </c>
      <c r="I3" s="2" t="s">
        <v>141</v>
      </c>
    </row>
    <row r="4" spans="2:9" x14ac:dyDescent="0.3">
      <c r="B4" s="1" t="s">
        <v>128</v>
      </c>
      <c r="C4" s="1" t="s">
        <v>129</v>
      </c>
      <c r="D4" s="1">
        <v>98</v>
      </c>
      <c r="E4" s="1">
        <v>98</v>
      </c>
      <c r="F4" s="1">
        <v>69</v>
      </c>
      <c r="G4" s="1">
        <v>102</v>
      </c>
      <c r="H4" s="1">
        <v>42</v>
      </c>
      <c r="I4" s="1">
        <v>98</v>
      </c>
    </row>
    <row r="5" spans="2:9" x14ac:dyDescent="0.3">
      <c r="B5" s="1" t="s">
        <v>130</v>
      </c>
      <c r="C5" s="1" t="s">
        <v>131</v>
      </c>
      <c r="D5" s="1">
        <v>35</v>
      </c>
      <c r="E5" s="1">
        <v>100</v>
      </c>
      <c r="F5" s="1">
        <v>50</v>
      </c>
      <c r="G5" s="1">
        <v>97</v>
      </c>
      <c r="H5" s="1">
        <v>110</v>
      </c>
      <c r="I5" s="1">
        <v>102</v>
      </c>
    </row>
    <row r="6" spans="2:9" x14ac:dyDescent="0.3">
      <c r="B6" s="1" t="s">
        <v>132</v>
      </c>
      <c r="C6" s="1" t="s">
        <v>129</v>
      </c>
      <c r="D6" s="1">
        <v>79</v>
      </c>
      <c r="E6" s="1">
        <v>89</v>
      </c>
      <c r="F6" s="1">
        <v>65</v>
      </c>
      <c r="G6" s="1">
        <v>89</v>
      </c>
      <c r="H6" s="1">
        <v>45</v>
      </c>
      <c r="I6" s="1">
        <v>91</v>
      </c>
    </row>
    <row r="7" spans="2:9" x14ac:dyDescent="0.3">
      <c r="B7" s="1" t="s">
        <v>130</v>
      </c>
      <c r="C7" s="1" t="s">
        <v>131</v>
      </c>
      <c r="D7" s="1">
        <v>96</v>
      </c>
      <c r="E7" s="1">
        <v>92</v>
      </c>
      <c r="F7" s="1">
        <v>95</v>
      </c>
      <c r="G7" s="1">
        <v>28</v>
      </c>
      <c r="H7" s="1">
        <v>93</v>
      </c>
      <c r="I7" s="1">
        <v>88</v>
      </c>
    </row>
    <row r="8" spans="2:9" x14ac:dyDescent="0.3">
      <c r="B8" s="1" t="s">
        <v>133</v>
      </c>
      <c r="C8" s="1" t="s">
        <v>129</v>
      </c>
      <c r="D8" s="1">
        <v>39</v>
      </c>
      <c r="E8" s="1">
        <v>77</v>
      </c>
      <c r="F8" s="1">
        <v>91</v>
      </c>
      <c r="G8" s="1">
        <v>91</v>
      </c>
      <c r="H8" s="1">
        <v>90</v>
      </c>
      <c r="I8" s="1">
        <v>77</v>
      </c>
    </row>
    <row r="9" spans="2:9" x14ac:dyDescent="0.3">
      <c r="B9" s="1" t="s">
        <v>130</v>
      </c>
      <c r="C9" s="1" t="s">
        <v>131</v>
      </c>
      <c r="D9" s="1">
        <v>93</v>
      </c>
      <c r="E9" s="1">
        <v>58</v>
      </c>
      <c r="F9" s="1">
        <v>96</v>
      </c>
      <c r="G9" s="1">
        <v>99</v>
      </c>
      <c r="H9" s="1">
        <v>65</v>
      </c>
      <c r="I9" s="1">
        <v>93</v>
      </c>
    </row>
    <row r="10" spans="2:9" x14ac:dyDescent="0.3">
      <c r="B10" s="1" t="s">
        <v>134</v>
      </c>
      <c r="C10" s="1" t="s">
        <v>129</v>
      </c>
      <c r="D10" s="1">
        <v>76</v>
      </c>
      <c r="E10" s="1">
        <v>74</v>
      </c>
      <c r="F10" s="1">
        <v>78</v>
      </c>
      <c r="G10" s="1">
        <v>83</v>
      </c>
      <c r="H10" s="1">
        <v>82</v>
      </c>
      <c r="I10" s="1">
        <v>79</v>
      </c>
    </row>
    <row r="11" spans="2:9" x14ac:dyDescent="0.3">
      <c r="B11" s="1" t="s">
        <v>130</v>
      </c>
      <c r="C11" s="1" t="s">
        <v>131</v>
      </c>
      <c r="D11" s="1">
        <v>88</v>
      </c>
      <c r="E11" s="1">
        <v>86</v>
      </c>
      <c r="F11" s="1">
        <v>88</v>
      </c>
      <c r="G11" s="1">
        <v>83</v>
      </c>
      <c r="H11" s="1">
        <v>83</v>
      </c>
      <c r="I11" s="1">
        <v>85</v>
      </c>
    </row>
    <row r="12" spans="2:9" x14ac:dyDescent="0.3">
      <c r="B12" s="1" t="s">
        <v>135</v>
      </c>
      <c r="C12" s="1" t="s">
        <v>129</v>
      </c>
      <c r="D12" s="1">
        <v>77</v>
      </c>
      <c r="E12" s="1">
        <v>78</v>
      </c>
      <c r="F12" s="1">
        <v>89</v>
      </c>
      <c r="G12" s="1">
        <v>77</v>
      </c>
      <c r="H12" s="1">
        <v>59</v>
      </c>
      <c r="I12" s="1">
        <v>69</v>
      </c>
    </row>
    <row r="13" spans="2:9" x14ac:dyDescent="0.3">
      <c r="B13" s="1" t="s">
        <v>130</v>
      </c>
      <c r="C13" s="1" t="s">
        <v>131</v>
      </c>
      <c r="D13" s="1">
        <v>84</v>
      </c>
      <c r="E13" s="1">
        <v>81</v>
      </c>
      <c r="F13" s="1">
        <v>79</v>
      </c>
      <c r="G13" s="1">
        <v>81</v>
      </c>
      <c r="H13" s="1">
        <v>78</v>
      </c>
      <c r="I13" s="1">
        <v>73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C8309-9913-4453-B50D-3572127D3190}">
  <sheetPr codeName="Sheet6"/>
  <dimension ref="A2:I8"/>
  <sheetViews>
    <sheetView workbookViewId="0">
      <selection activeCell="N23" sqref="N23"/>
    </sheetView>
  </sheetViews>
  <sheetFormatPr defaultRowHeight="16.5" x14ac:dyDescent="0.3"/>
  <cols>
    <col min="1" max="1" width="12.625" customWidth="1"/>
    <col min="2" max="2" width="11.125" customWidth="1"/>
    <col min="3" max="9" width="9.875" customWidth="1"/>
  </cols>
  <sheetData>
    <row r="2" spans="1:9" x14ac:dyDescent="0.3">
      <c r="A2" t="s">
        <v>185</v>
      </c>
    </row>
    <row r="3" spans="1:9" x14ac:dyDescent="0.3">
      <c r="A3" s="11" t="s">
        <v>2</v>
      </c>
      <c r="B3" s="11" t="s">
        <v>26</v>
      </c>
      <c r="C3" s="12" t="s">
        <v>183</v>
      </c>
      <c r="D3" s="12" t="s">
        <v>184</v>
      </c>
      <c r="E3" s="12" t="s">
        <v>19</v>
      </c>
      <c r="F3" s="12" t="s">
        <v>20</v>
      </c>
      <c r="G3" s="12" t="s">
        <v>181</v>
      </c>
      <c r="H3" s="12" t="s">
        <v>180</v>
      </c>
      <c r="I3" s="12" t="s">
        <v>179</v>
      </c>
    </row>
    <row r="4" spans="1:9" x14ac:dyDescent="0.3">
      <c r="A4" s="15" t="s">
        <v>21</v>
      </c>
      <c r="B4" s="11" t="s">
        <v>177</v>
      </c>
      <c r="C4" s="13">
        <v>1192</v>
      </c>
      <c r="D4" s="14">
        <v>925</v>
      </c>
      <c r="E4" s="13">
        <v>1265</v>
      </c>
      <c r="F4" s="14">
        <v>877</v>
      </c>
      <c r="G4" s="13">
        <v>1438</v>
      </c>
      <c r="H4" s="13">
        <v>1076</v>
      </c>
      <c r="I4" s="13">
        <v>1646</v>
      </c>
    </row>
    <row r="5" spans="1:9" x14ac:dyDescent="0.3">
      <c r="A5" s="15" t="s">
        <v>22</v>
      </c>
      <c r="B5" s="25" t="s">
        <v>28</v>
      </c>
      <c r="C5" s="13">
        <v>11379</v>
      </c>
      <c r="D5" s="13">
        <v>7831</v>
      </c>
      <c r="E5" s="13">
        <v>12580</v>
      </c>
      <c r="F5" s="13">
        <v>9768</v>
      </c>
      <c r="G5" s="13">
        <v>16925</v>
      </c>
      <c r="H5" s="13">
        <v>11263</v>
      </c>
      <c r="I5" s="13">
        <v>27148</v>
      </c>
    </row>
    <row r="6" spans="1:9" x14ac:dyDescent="0.3">
      <c r="A6" s="15" t="s">
        <v>23</v>
      </c>
      <c r="B6" s="26"/>
      <c r="C6" s="13">
        <v>11634</v>
      </c>
      <c r="D6" s="13">
        <v>7374</v>
      </c>
      <c r="E6" s="13">
        <v>11275</v>
      </c>
      <c r="F6" s="13">
        <v>10093</v>
      </c>
      <c r="G6" s="13">
        <v>13680</v>
      </c>
      <c r="H6" s="13">
        <v>14740</v>
      </c>
      <c r="I6" s="13">
        <v>27867</v>
      </c>
    </row>
    <row r="7" spans="1:9" x14ac:dyDescent="0.3">
      <c r="A7" s="15" t="s">
        <v>27</v>
      </c>
      <c r="B7" s="27"/>
      <c r="C7" s="13">
        <v>5897</v>
      </c>
      <c r="D7" s="13">
        <v>5026</v>
      </c>
      <c r="E7" s="13">
        <v>6172</v>
      </c>
      <c r="F7" s="13">
        <v>6398</v>
      </c>
      <c r="G7" s="13">
        <v>7147</v>
      </c>
      <c r="H7" s="13">
        <v>7734</v>
      </c>
      <c r="I7" s="13">
        <v>8324</v>
      </c>
    </row>
    <row r="8" spans="1:9" x14ac:dyDescent="0.3">
      <c r="A8" s="15" t="s">
        <v>24</v>
      </c>
      <c r="B8" s="11" t="s">
        <v>25</v>
      </c>
      <c r="C8" s="14">
        <v>46.7</v>
      </c>
      <c r="D8" s="14">
        <v>42.3</v>
      </c>
      <c r="E8" s="14">
        <v>47.2</v>
      </c>
      <c r="F8" s="14">
        <v>45.7</v>
      </c>
      <c r="G8" s="14">
        <v>52.8</v>
      </c>
      <c r="H8" s="14">
        <v>62.3</v>
      </c>
      <c r="I8" s="14">
        <v>65.400000000000006</v>
      </c>
    </row>
  </sheetData>
  <mergeCells count="1">
    <mergeCell ref="B5:B7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4A8C9-2FA1-4F21-8743-7ECAE40D8D25}">
  <sheetPr codeName="Sheet7"/>
  <dimension ref="B2:I21"/>
  <sheetViews>
    <sheetView tabSelected="1" workbookViewId="0">
      <selection activeCell="B5" sqref="B5"/>
    </sheetView>
  </sheetViews>
  <sheetFormatPr defaultRowHeight="16.5" x14ac:dyDescent="0.3"/>
  <cols>
    <col min="1" max="1" width="3.5" customWidth="1"/>
    <col min="3" max="3" width="14.875" customWidth="1"/>
    <col min="7" max="7" width="3.25" customWidth="1"/>
    <col min="9" max="9" width="7.125" bestFit="1" customWidth="1"/>
  </cols>
  <sheetData>
    <row r="2" spans="2:9" x14ac:dyDescent="0.3">
      <c r="B2" t="s">
        <v>0</v>
      </c>
      <c r="H2" t="s">
        <v>14</v>
      </c>
    </row>
    <row r="3" spans="2:9" x14ac:dyDescent="0.3">
      <c r="B3" s="2" t="s">
        <v>1</v>
      </c>
      <c r="C3" s="2" t="s">
        <v>29</v>
      </c>
      <c r="D3" s="2" t="s">
        <v>31</v>
      </c>
      <c r="E3" s="2" t="s">
        <v>32</v>
      </c>
      <c r="F3" s="2" t="s">
        <v>34</v>
      </c>
      <c r="H3" s="1" t="s">
        <v>1</v>
      </c>
      <c r="I3" s="1" t="s">
        <v>29</v>
      </c>
    </row>
    <row r="4" spans="2:9" x14ac:dyDescent="0.3">
      <c r="B4" s="1" t="s">
        <v>144</v>
      </c>
      <c r="C4" s="1" t="s">
        <v>30</v>
      </c>
      <c r="D4" s="1">
        <v>190</v>
      </c>
      <c r="E4" s="1">
        <v>113</v>
      </c>
      <c r="F4" s="1" t="s">
        <v>33</v>
      </c>
      <c r="H4" s="1" t="s">
        <v>144</v>
      </c>
      <c r="I4" s="1" t="s">
        <v>30</v>
      </c>
    </row>
    <row r="5" spans="2:9" x14ac:dyDescent="0.3">
      <c r="B5" s="1" t="s">
        <v>221</v>
      </c>
      <c r="C5" s="1" t="s">
        <v>222</v>
      </c>
      <c r="D5" s="1">
        <v>190</v>
      </c>
      <c r="E5" s="1">
        <v>113</v>
      </c>
      <c r="F5" s="1" t="s">
        <v>223</v>
      </c>
      <c r="H5" s="1" t="s">
        <v>145</v>
      </c>
      <c r="I5" s="1" t="s">
        <v>148</v>
      </c>
    </row>
    <row r="6" spans="2:9" x14ac:dyDescent="0.3">
      <c r="B6" s="1"/>
      <c r="C6" s="1"/>
      <c r="D6" s="1"/>
      <c r="E6" s="1"/>
      <c r="F6" s="1"/>
      <c r="H6" s="1" t="s">
        <v>146</v>
      </c>
      <c r="I6" s="1" t="s">
        <v>151</v>
      </c>
    </row>
    <row r="7" spans="2:9" x14ac:dyDescent="0.3">
      <c r="B7" s="1"/>
      <c r="C7" s="1"/>
      <c r="D7" s="1"/>
      <c r="E7" s="1"/>
      <c r="F7" s="1"/>
      <c r="H7" s="1" t="s">
        <v>147</v>
      </c>
      <c r="I7" s="1" t="s">
        <v>159</v>
      </c>
    </row>
    <row r="8" spans="2:9" x14ac:dyDescent="0.3">
      <c r="B8" s="1"/>
      <c r="C8" s="1"/>
      <c r="D8" s="1"/>
      <c r="E8" s="1"/>
      <c r="F8" s="1"/>
      <c r="H8" s="1" t="s">
        <v>149</v>
      </c>
    </row>
    <row r="9" spans="2:9" x14ac:dyDescent="0.3">
      <c r="B9" s="1"/>
      <c r="C9" s="1"/>
      <c r="D9" s="1"/>
      <c r="E9" s="1"/>
      <c r="F9" s="1"/>
      <c r="H9" s="1" t="s">
        <v>150</v>
      </c>
    </row>
    <row r="10" spans="2:9" x14ac:dyDescent="0.3">
      <c r="B10" s="1"/>
      <c r="C10" s="1"/>
      <c r="D10" s="1"/>
      <c r="E10" s="1"/>
      <c r="F10" s="1"/>
      <c r="H10" s="1" t="s">
        <v>152</v>
      </c>
    </row>
    <row r="11" spans="2:9" x14ac:dyDescent="0.3">
      <c r="B11" s="1"/>
      <c r="C11" s="1"/>
      <c r="D11" s="1"/>
      <c r="E11" s="1"/>
      <c r="F11" s="1"/>
      <c r="H11" s="1" t="s">
        <v>153</v>
      </c>
    </row>
    <row r="12" spans="2:9" x14ac:dyDescent="0.3">
      <c r="B12" s="1"/>
      <c r="C12" s="1"/>
      <c r="D12" s="1"/>
      <c r="E12" s="1"/>
      <c r="F12" s="1"/>
      <c r="H12" s="1" t="s">
        <v>154</v>
      </c>
    </row>
    <row r="13" spans="2:9" x14ac:dyDescent="0.3">
      <c r="B13" s="1"/>
      <c r="C13" s="1"/>
      <c r="D13" s="1"/>
      <c r="E13" s="1"/>
      <c r="F13" s="1"/>
      <c r="H13" s="1" t="s">
        <v>155</v>
      </c>
    </row>
    <row r="14" spans="2:9" x14ac:dyDescent="0.3">
      <c r="B14" s="1"/>
      <c r="C14" s="1"/>
      <c r="D14" s="1"/>
      <c r="E14" s="1"/>
      <c r="F14" s="1"/>
      <c r="H14" s="1" t="s">
        <v>156</v>
      </c>
    </row>
    <row r="15" spans="2:9" x14ac:dyDescent="0.3">
      <c r="B15" s="1"/>
      <c r="C15" s="1"/>
      <c r="D15" s="1"/>
      <c r="E15" s="1"/>
      <c r="F15" s="1"/>
      <c r="H15" s="1" t="s">
        <v>157</v>
      </c>
    </row>
    <row r="16" spans="2:9" x14ac:dyDescent="0.3">
      <c r="B16" s="1"/>
      <c r="C16" s="1"/>
      <c r="D16" s="1"/>
      <c r="E16" s="1"/>
      <c r="F16" s="1"/>
      <c r="H16" s="1" t="s">
        <v>158</v>
      </c>
    </row>
    <row r="17" spans="2:8" x14ac:dyDescent="0.3">
      <c r="B17" s="1"/>
      <c r="C17" s="1"/>
      <c r="D17" s="1"/>
      <c r="E17" s="1"/>
      <c r="F17" s="1"/>
      <c r="H17" s="1" t="s">
        <v>160</v>
      </c>
    </row>
    <row r="18" spans="2:8" x14ac:dyDescent="0.3">
      <c r="B18" s="1"/>
      <c r="C18" s="1"/>
      <c r="D18" s="1"/>
      <c r="E18" s="1"/>
      <c r="F18" s="1"/>
      <c r="H18" s="1" t="s">
        <v>161</v>
      </c>
    </row>
    <row r="19" spans="2:8" x14ac:dyDescent="0.3">
      <c r="B19" s="1"/>
      <c r="C19" s="1"/>
      <c r="D19" s="1"/>
      <c r="E19" s="1"/>
      <c r="F19" s="1"/>
      <c r="H19" s="1" t="s">
        <v>162</v>
      </c>
    </row>
    <row r="20" spans="2:8" x14ac:dyDescent="0.3">
      <c r="B20" s="1"/>
      <c r="C20" s="1"/>
      <c r="D20" s="1"/>
      <c r="E20" s="1"/>
      <c r="F20" s="1"/>
      <c r="H20" s="1" t="s">
        <v>163</v>
      </c>
    </row>
    <row r="21" spans="2:8" x14ac:dyDescent="0.3">
      <c r="B21" s="1"/>
      <c r="C21" s="1"/>
      <c r="D21" s="1"/>
      <c r="E21" s="1"/>
      <c r="F21" s="1"/>
      <c r="H21" s="1" t="s">
        <v>164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포지션등록">
          <controlPr defaultSize="0" autoLine="0" r:id="rId4">
            <anchor moveWithCells="1">
              <from>
                <xdr:col>4</xdr:col>
                <xdr:colOff>352425</xdr:colOff>
                <xdr:row>0</xdr:row>
                <xdr:rowOff>66675</xdr:rowOff>
              </from>
              <to>
                <xdr:col>5</xdr:col>
                <xdr:colOff>581025</xdr:colOff>
                <xdr:row>1</xdr:row>
                <xdr:rowOff>161925</xdr:rowOff>
              </to>
            </anchor>
          </controlPr>
        </control>
      </mc:Choice>
      <mc:Fallback>
        <control shapeId="7169" r:id="rId3" name="cmd포지션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4</vt:i4>
      </vt:variant>
    </vt:vector>
  </HeadingPairs>
  <TitlesOfParts>
    <vt:vector size="11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  <vt:lpstr>기본작업!Print_Titles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다원 주</cp:lastModifiedBy>
  <cp:lastPrinted>2025-12-06T01:35:53Z</cp:lastPrinted>
  <dcterms:created xsi:type="dcterms:W3CDTF">2024-02-20T09:18:11Z</dcterms:created>
  <dcterms:modified xsi:type="dcterms:W3CDTF">2025-12-08T07:21:12Z</dcterms:modified>
</cp:coreProperties>
</file>