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973ddf46c1bd2c/바탕 화면/컴활/길벗컴활1급통합/기출/01회/"/>
    </mc:Choice>
  </mc:AlternateContent>
  <xr:revisionPtr revIDLastSave="366" documentId="8_{0C6A66FB-FD31-47DB-9304-7D4E8085F303}" xr6:coauthVersionLast="47" xr6:coauthVersionMax="47" xr10:uidLastSave="{0D254E3E-696F-4F65-BFDF-4CE58303E503}"/>
  <bookViews>
    <workbookView xWindow="-120" yWindow="-120" windowWidth="29040" windowHeight="15720" tabRatio="721" firstSheet="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10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OR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납입기간">'분석작업-2'!$C$4</definedName>
    <definedName name="대출금액">'분석작업-2'!$C$2</definedName>
    <definedName name="상환금액">'분석작업-2'!$C$5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L22" i="3" a="1"/>
  <c r="L22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G3" i="4"/>
  <c r="J3" i="1"/>
  <c r="C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9" i="3" a="1"/>
  <c r="H19" i="3" a="1"/>
  <c r="H8" i="3" a="1"/>
  <c r="H13" i="3" a="1"/>
  <c r="H21" i="3" a="1"/>
  <c r="H20" i="3" a="1"/>
  <c r="H10" i="3" a="1"/>
  <c r="H11" i="3" a="1"/>
  <c r="H22" i="3" a="1"/>
  <c r="H18" i="3" a="1"/>
  <c r="H14" i="3" a="1"/>
  <c r="H5" i="3" a="1"/>
  <c r="H12" i="3" a="1"/>
  <c r="H17" i="3" a="1"/>
  <c r="H16" i="3" a="1"/>
  <c r="H7" i="3" a="1"/>
  <c r="H6" i="3" a="1"/>
  <c r="H15" i="3" a="1"/>
  <c r="H4" i="3" a="1"/>
  <c r="H23" i="3" a="1"/>
  <c r="H22" i="3" l="1"/>
  <c r="H10" i="3"/>
  <c r="H21" i="3"/>
  <c r="H17" i="3"/>
  <c r="H13" i="3"/>
  <c r="H5" i="3"/>
  <c r="H14" i="3"/>
  <c r="H18" i="3"/>
  <c r="H6" i="3"/>
  <c r="H20" i="3"/>
  <c r="H16" i="3"/>
  <c r="H12" i="3"/>
  <c r="H8" i="3"/>
  <c r="H23" i="3"/>
  <c r="H19" i="3"/>
  <c r="H15" i="3"/>
  <c r="H11" i="3"/>
  <c r="H7" i="3"/>
  <c r="H9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0CAFEFF8-5993-402D-A4B1-041EEDE4D1D0}" sourceFile="C:\Users\82106\OneDrive\바탕 화면\컴활\길벗컴활1급통합\기출\01회\위판장별판매현황.accdb" keepAlive="1" name="위판장별판매현황" type="5" refreshedVersion="8" background="1">
    <dbPr connection="Provider=Microsoft.ACE.OLEDB.12.0;User ID=Admin;Data Source=C:\Users\82106\OneDrive\바탕 화면\컴활\길벗컴활1급통합\기출\01회\위판장별판매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위탁판매" commandType="3"/>
  </connection>
  <connection id="3" xr16:uid="{56BE149B-B5E2-4D2D-889B-D288CEACB31F}" sourceFile="C:\Users\82106\OneDrive\바탕 화면\컴활\길벗컴활1급통합\기출\01회\위판장별판매현황.accdb" keepAlive="1" name="위판장별판매현황1" type="5" refreshedVersion="8" background="1">
    <dbPr connection="Provider=Microsoft.ACE.OLEDB.12.0;User ID=Admin;Data Source=C:\Users\82106\OneDrive\바탕 화면\컴활\길벗컴활1급통합\기출\01회\위판장별판매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위탁판매" commandType="3"/>
  </connection>
  <connection id="4" xr16:uid="{DDEDFDBF-9703-438A-913D-253130077172}" sourceFile="C:\Users\82106\OneDrive\바탕 화면\컴활\길벗컴활1급통합\기출\01회\위판장별판매현황.accdb" keepAlive="1" name="위판장별판매현황2" type="5" refreshedVersion="8" background="1">
    <dbPr connection="Provider=Microsoft.ACE.OLEDB.12.0;User ID=Admin;Data Source=C:\Users\82106\OneDrive\바탕 화면\컴활\길벗컴활1급통합\기출\01회\위판장별판매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위탁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<sst xmlns="http://schemas.openxmlformats.org/spreadsheetml/2006/main" count="744" uniqueCount="295">
  <si>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</si>
  <si>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</si>
  <si>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</si>
  <si>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</si>
  <si>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</si>
  <si>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</si>
  <si>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</si>
  <si>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</si>
  <si>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</si>
  <si>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</si>
  <si>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</si>
  <si>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</si>
  <si>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</si>
  <si>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</si>
  <si>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</si>
  <si>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</si>
  <si>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</si>
  <si>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</si>
  <si>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</si>
  <si>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</si>
  <si>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</si>
  <si>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</si>
  <si>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</si>
  <si>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</si>
  <si>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</si>
  <si>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</si>
  <si>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</si>
  <si>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</si>
  <si>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</si>
  <si>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</si>
  <si>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</si>
  <si>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</si>
  <si>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</si>
  <si>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</si>
  <si>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</si>
  <si>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</si>
  <si>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</si>
  <si>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</si>
  <si>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</si>
  <si>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</si>
  <si>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</si>
  <si>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</si>
  <si>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</si>
  <si>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</si>
  <si>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</si>
  <si>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</si>
  <si>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</si>
  <si>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</si>
  <si>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</si>
  <si>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</si>
  <si>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</si>
  <si>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</si>
  <si>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</si>
  <si>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</si>
  <si>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</si>
  <si>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</si>
  <si>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</si>
  <si>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</si>
  <si>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</si>
  <si>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</si>
  <si>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</si>
  <si>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</si>
  <si>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</si>
  <si>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</si>
  <si>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</si>
  <si>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</si>
  <si>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</si>
  <si>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</si>
  <si>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</si>
  <si>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</si>
  <si>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</si>
  <si>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</si>
  <si>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</si>
  <si>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</si>
  <si>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</si>
  <si>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</si>
  <si>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</si>
  <si>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</si>
  <si>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</si>
  <si>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</si>
  <si>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</si>
  <si>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</si>
  <si>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</si>
  <si>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</si>
  <si>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</si>
  <si>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</si>
  <si>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</si>
  <si>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</si>
  <si>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</si>
  <si>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</si>
  <si>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</si>
  <si>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</si>
  <si>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</si>
  <si>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</si>
  <si>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</si>
  <si>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</si>
  <si>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</si>
  <si>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</si>
  <si>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</si>
  <si>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</si>
  <si>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</si>
  <si>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</si>
  <si>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</si>
  <si>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</si>
  <si>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</si>
  <si>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</si>
  <si>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</si>
  <si>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</si>
  <si>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</si>
  <si>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</si>
  <si>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</si>
  <si>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</si>
  <si>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</si>
  <si>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</si>
  <si>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</si>
  <si>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</si>
  <si>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</si>
  <si>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</si>
  <si>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</si>
  <si>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</si>
  <si>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</si>
  <si>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</si>
  <si>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</si>
  <si>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</si>
  <si>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</si>
  <si>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</si>
  <si>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</si>
  <si>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</si>
  <si>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</si>
  <si>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</si>
  <si>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</si>
  <si>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</si>
  <si>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</si>
  <si>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</si>
  <si>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</si>
  <si>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</si>
  <si>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</si>
  <si>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</si>
  <si>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</si>
  <si>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</si>
  <si>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</si>
  <si>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</si>
  <si>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</si>
  <si>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</si>
  <si>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</si>
  <si>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</si>
  <si>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</si>
  <si>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</si>
  <si>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</si>
  <si>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</si>
  <si>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</si>
  <si>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</si>
  <si>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</si>
  <si>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</si>
  <si>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</si>
  <si>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</si>
  <si>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</si>
  <si>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</si>
  <si>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</si>
  <si>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</si>
  <si>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</si>
  <si>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</si>
  <si>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</si>
  <si>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</si>
  <si>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</si>
  <si>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</si>
  <si>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</si>
  <si>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</si>
  <si>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</si>
  <si>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</si>
  <si>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</si>
  <si>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</si>
  <si>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</si>
  <si>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</si>
  <si>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</si>
  <si>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</si>
  <si>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</si>
  <si>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</si>
  <si>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</si>
  <si>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</si>
  <si>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</si>
  <si>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</si>
  <si>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</si>
  <si>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</si>
  <si>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</si>
  <si>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</si>
  <si>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</si>
  <si>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</si>
  <si>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</si>
  <si>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</si>
  <si>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</si>
  <si>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</si>
  <si>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</si>
  <si>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</si>
  <si>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</si>
  <si>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</si>
  <si>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</si>
  <si>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</si>
  <si>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</si>
  <si>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</si>
  <si>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</si>
  <si>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</si>
  <si>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</si>
  <si>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</si>
  <si>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</si>
  <si>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</si>
  <si>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</si>
  <si>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</si>
  <si>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</si>
  <si>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</si>
  <si>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</si>
  <si>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</si>
  <si>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</si>
  <si>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</si>
  <si>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</si>
  <si>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</si>
  <si>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</si>
  <si>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</si>
  <si>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</si>
  <si>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</si>
  <si>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</si>
  <si>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</si>
  <si>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</si>
  <si>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</si>
  <si>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</si>
  <si>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</si>
  <si>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</si>
  <si>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</si>
  <si>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</si>
  <si>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</si>
  <si>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</si>
  <si>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</si>
  <si>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</si>
  <si>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</si>
  <si>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</si>
  <si>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</si>
  <si>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</si>
  <si>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</si>
  <si>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</si>
  <si>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</si>
  <si>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</si>
  <si>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</si>
  <si>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</si>
  <si>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</si>
  <si>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</si>
  <si>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</si>
  <si>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</si>
  <si>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</si>
  <si>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</si>
  <si>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</si>
  <si>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</si>
  <si>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</si>
  <si>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</si>
  <si>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</si>
  <si>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</si>
  <si>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</si>
  <si>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</si>
  <si>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</si>
  <si>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</si>
  <si>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</si>
  <si>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</si>
  <si>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총합계</t>
  </si>
  <si>
    <t>서귀포위판장</t>
  </si>
  <si>
    <t>성산위판장</t>
  </si>
  <si>
    <t>흑산도위판장</t>
  </si>
  <si>
    <t>위판장명</t>
  </si>
  <si>
    <t>위판금액</t>
  </si>
  <si>
    <t>위판날짜</t>
  </si>
  <si>
    <t>어종상태명</t>
  </si>
  <si>
    <t>(모두)</t>
  </si>
  <si>
    <t>개수 : 위판장코드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</si>
  <si>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</si>
  <si>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</si>
  <si>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</si>
  <si>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</si>
  <si>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</si>
  <si>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</si>
  <si>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</si>
  <si>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</si>
  <si>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</si>
  <si>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이율증가</t>
  </si>
  <si>
    <t>만든 사람 82106 날짜 2026-09-08</t>
  </si>
  <si>
    <t>이율감소</t>
  </si>
  <si>
    <t>만든 사람 82106 날짜 2026-09-08
수정한 사람 82106 날짜 2026-09-08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</si>
  <si>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</si>
  <si>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</si>
  <si>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</si>
  <si>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</si>
  <si>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</si>
  <si>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</si>
  <si>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</si>
  <si>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연이율</t>
  </si>
  <si>
    <t>월납입액</t>
  </si>
  <si>
    <t>=ROUND(AVERAGE(LARGE(D4:D23,{1,2,3})),1)&amp;" - "&amp;ROUND(AVERAGE(SMALL(D4:D23,{1,2,3})),1)</t>
    <phoneticPr fontId="2" type="noConversion"/>
  </si>
  <si>
    <t>= ROUND(AVERAGE( LARGE(D4:D23,{1,2,3})),1) &amp; " - " &amp; ROUND(AVERAGE( SMALL(D4:D23,{1,2,3})),1)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</si>
</sst>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2">
    <dxf>
      <numFmt numFmtId="178" formatCode="0&quot;개&quot;"/>
    </dxf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  <c:extLst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9525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4</xdr:row>
          <xdr:rowOff>9525</xdr:rowOff>
        </xdr:from>
        <xdr:to>
          <xdr:col>5</xdr:col>
          <xdr:colOff>9525</xdr:colOff>
          <xdr:row>6</xdr:row>
          <xdr:rowOff>9525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6" refreshedDate="46273.694757870369" backgroundQuery="1" createdVersion="8" refreshedVersion="8" minRefreshableVersion="3" recordCount="57" xr:uid="{7B72B73B-9B34-46BF-999B-070DF04E3711}">
  <cacheSource type="external" connectionId="2"/>
  <cacheFields count="13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코드" numFmtId="0">
      <sharedItems containsSemiMixedTypes="0" containsString="0" containsNumber="1" containsInteger="1" minValue="10" maxValue="30" count="3">
        <n v="20"/>
        <n v="30"/>
        <n v="10"/>
      </sharedItems>
    </cacheField>
    <cacheField name="어종상태명" numFmtId="0">
      <sharedItems count="3">
        <s v="선어"/>
        <s v="냉동"/>
        <s v="활어"/>
      </sharedItems>
    </cacheField>
    <cacheField name="산지조합코드" numFmtId="0">
      <sharedItems containsSemiMixedTypes="0" containsString="0" containsNumber="1" containsInteger="1" minValue="305" maxValue="368" count="7">
        <n v="356"/>
        <n v="358"/>
        <n v="335"/>
        <n v="305"/>
        <n v="368"/>
        <n v="323"/>
        <n v="347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업종명" numFmtId="0">
      <sharedItems count="24">
        <s v="기선권현망어업"/>
        <s v="기타어업"/>
        <s v="나잠어업"/>
        <s v="맨손어업"/>
        <s v="새우조망어업"/>
        <s v="연안복합어업"/>
        <s v="연안자망어업"/>
        <s v="연안채낚기어업"/>
        <s v="연안통발어업"/>
        <s v="잠수기어업"/>
        <s v="패류양식어업"/>
        <s v="근해연승어업"/>
        <s v="근해자망어업"/>
        <s v="근해채낚기어업"/>
        <s v="근해통발어업"/>
        <s v="외끌이서남해구기선저인망어업"/>
        <s v="연승어업"/>
        <s v="연안연승어업"/>
        <s v="정치망어업"/>
        <s v="각망어업"/>
        <s v="연안개량안강망어업"/>
        <s v="연안안강망어업"/>
        <s v="정치성구획어업"/>
        <s v="유자망어업"/>
      </sharedItems>
    </cacheField>
    <cacheField name="위판날짜" numFmtId="0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수량" numFmtId="0">
      <sharedItems containsSemiMixedTypes="0" containsString="0" containsNumber="1" minValue="0" maxValue="95" count="24">
        <n v="1"/>
        <n v="2"/>
        <n v="0"/>
        <n v="43"/>
        <n v="47"/>
        <n v="7"/>
        <n v="4"/>
        <n v="9"/>
        <n v="94"/>
        <n v="12.4"/>
        <n v="95"/>
        <n v="1.7"/>
        <n v="89"/>
        <n v="14.9"/>
        <n v="26"/>
        <n v="3"/>
        <n v="35"/>
        <n v="65"/>
        <n v="12"/>
        <n v="15"/>
        <n v="50"/>
        <n v="85"/>
        <n v="25"/>
        <n v="20"/>
      </sharedItems>
    </cacheField>
    <cacheField name="위판중량" numFmtId="0">
      <sharedItems containsSemiMixedTypes="0" containsString="0" containsNumber="1" minValue="1" maxValue="550" count="27">
        <n v="5"/>
        <n v="10"/>
        <n v="550"/>
        <n v="344"/>
        <n v="14.1"/>
        <n v="70"/>
        <n v="80"/>
        <n v="20"/>
        <n v="180"/>
        <n v="94"/>
        <n v="12.4"/>
        <n v="11"/>
        <n v="1.7"/>
        <n v="3"/>
        <n v="30"/>
        <n v="9"/>
        <n v="1"/>
        <n v="14.9"/>
        <n v="14"/>
        <n v="260"/>
        <n v="4"/>
        <n v="40"/>
        <n v="12"/>
        <n v="15"/>
        <n v="2"/>
        <n v="8"/>
        <n v="60"/>
      </sharedItems>
    </cacheField>
    <cacheField name="위판단가" numFmtId="0">
      <sharedItems containsSemiMixedTypes="0" containsString="0" containsNumber="1" containsInteger="1" minValue="3000" maxValue="310000"/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10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  <cacheField name="상품규격명" numFmtId="0">
      <sharedItems count="5">
        <s v="없음"/>
        <s v="5kg이하"/>
        <s v="소"/>
        <s v="대"/>
        <s v="30~33미"/>
      </sharedItems>
    </cacheField>
    <cacheField name="상품단위명" numFmtId="0">
      <sharedItems count="6">
        <s v="상자(C/S)"/>
        <s v="없음"/>
        <s v="P/N(펜)"/>
        <s v="미(마리)"/>
        <s v="그물망"/>
        <s v="가구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  <x v="0"/>
    <x v="0"/>
    <x v="0"/>
    <x v="0"/>
    <n v="62000"/>
    <x v="0"/>
    <x v="0"/>
    <x v="0"/>
  </r>
  <r>
    <x v="0"/>
    <x v="0"/>
    <x v="0"/>
    <x v="0"/>
    <x v="0"/>
    <x v="1"/>
    <x v="0"/>
    <x v="1"/>
    <x v="1"/>
    <n v="9000"/>
    <x v="1"/>
    <x v="1"/>
    <x v="0"/>
  </r>
  <r>
    <x v="0"/>
    <x v="0"/>
    <x v="0"/>
    <x v="0"/>
    <x v="0"/>
    <x v="2"/>
    <x v="0"/>
    <x v="0"/>
    <x v="0"/>
    <n v="30000"/>
    <x v="2"/>
    <x v="1"/>
    <x v="0"/>
  </r>
  <r>
    <x v="0"/>
    <x v="0"/>
    <x v="0"/>
    <x v="0"/>
    <x v="0"/>
    <x v="3"/>
    <x v="0"/>
    <x v="0"/>
    <x v="0"/>
    <n v="135000"/>
    <x v="3"/>
    <x v="0"/>
    <x v="0"/>
  </r>
  <r>
    <x v="0"/>
    <x v="0"/>
    <x v="0"/>
    <x v="0"/>
    <x v="0"/>
    <x v="4"/>
    <x v="1"/>
    <x v="0"/>
    <x v="0"/>
    <n v="45000"/>
    <x v="4"/>
    <x v="1"/>
    <x v="0"/>
  </r>
  <r>
    <x v="0"/>
    <x v="0"/>
    <x v="0"/>
    <x v="0"/>
    <x v="0"/>
    <x v="5"/>
    <x v="2"/>
    <x v="0"/>
    <x v="0"/>
    <n v="11000"/>
    <x v="5"/>
    <x v="1"/>
    <x v="0"/>
  </r>
  <r>
    <x v="0"/>
    <x v="0"/>
    <x v="0"/>
    <x v="0"/>
    <x v="0"/>
    <x v="6"/>
    <x v="0"/>
    <x v="0"/>
    <x v="0"/>
    <n v="27000"/>
    <x v="6"/>
    <x v="1"/>
    <x v="0"/>
  </r>
  <r>
    <x v="0"/>
    <x v="0"/>
    <x v="0"/>
    <x v="0"/>
    <x v="0"/>
    <x v="7"/>
    <x v="0"/>
    <x v="0"/>
    <x v="0"/>
    <n v="85000"/>
    <x v="7"/>
    <x v="1"/>
    <x v="0"/>
  </r>
  <r>
    <x v="0"/>
    <x v="0"/>
    <x v="0"/>
    <x v="0"/>
    <x v="0"/>
    <x v="8"/>
    <x v="2"/>
    <x v="0"/>
    <x v="0"/>
    <n v="30000"/>
    <x v="2"/>
    <x v="1"/>
    <x v="0"/>
  </r>
  <r>
    <x v="0"/>
    <x v="0"/>
    <x v="0"/>
    <x v="0"/>
    <x v="0"/>
    <x v="9"/>
    <x v="0"/>
    <x v="0"/>
    <x v="0"/>
    <n v="100000"/>
    <x v="8"/>
    <x v="0"/>
    <x v="0"/>
  </r>
  <r>
    <x v="0"/>
    <x v="0"/>
    <x v="0"/>
    <x v="0"/>
    <x v="0"/>
    <x v="10"/>
    <x v="0"/>
    <x v="1"/>
    <x v="1"/>
    <n v="70000"/>
    <x v="9"/>
    <x v="0"/>
    <x v="0"/>
  </r>
  <r>
    <x v="1"/>
    <x v="0"/>
    <x v="0"/>
    <x v="1"/>
    <x v="0"/>
    <x v="11"/>
    <x v="0"/>
    <x v="2"/>
    <x v="2"/>
    <n v="6690"/>
    <x v="10"/>
    <x v="0"/>
    <x v="1"/>
  </r>
  <r>
    <x v="1"/>
    <x v="1"/>
    <x v="1"/>
    <x v="1"/>
    <x v="0"/>
    <x v="11"/>
    <x v="3"/>
    <x v="3"/>
    <x v="3"/>
    <n v="22000"/>
    <x v="11"/>
    <x v="2"/>
    <x v="2"/>
  </r>
  <r>
    <x v="1"/>
    <x v="0"/>
    <x v="0"/>
    <x v="1"/>
    <x v="0"/>
    <x v="12"/>
    <x v="3"/>
    <x v="0"/>
    <x v="1"/>
    <n v="16000"/>
    <x v="12"/>
    <x v="0"/>
    <x v="0"/>
  </r>
  <r>
    <x v="1"/>
    <x v="2"/>
    <x v="2"/>
    <x v="1"/>
    <x v="0"/>
    <x v="13"/>
    <x v="3"/>
    <x v="4"/>
    <x v="4"/>
    <n v="12000"/>
    <x v="13"/>
    <x v="3"/>
    <x v="3"/>
  </r>
  <r>
    <x v="1"/>
    <x v="0"/>
    <x v="0"/>
    <x v="1"/>
    <x v="0"/>
    <x v="14"/>
    <x v="1"/>
    <x v="5"/>
    <x v="5"/>
    <n v="33100"/>
    <x v="14"/>
    <x v="0"/>
    <x v="0"/>
  </r>
  <r>
    <x v="1"/>
    <x v="0"/>
    <x v="0"/>
    <x v="1"/>
    <x v="0"/>
    <x v="5"/>
    <x v="3"/>
    <x v="6"/>
    <x v="6"/>
    <n v="86600"/>
    <x v="15"/>
    <x v="0"/>
    <x v="0"/>
  </r>
  <r>
    <x v="1"/>
    <x v="0"/>
    <x v="0"/>
    <x v="1"/>
    <x v="0"/>
    <x v="6"/>
    <x v="3"/>
    <x v="0"/>
    <x v="7"/>
    <n v="19000"/>
    <x v="16"/>
    <x v="0"/>
    <x v="0"/>
  </r>
  <r>
    <x v="1"/>
    <x v="0"/>
    <x v="0"/>
    <x v="1"/>
    <x v="0"/>
    <x v="15"/>
    <x v="0"/>
    <x v="7"/>
    <x v="8"/>
    <n v="117900"/>
    <x v="17"/>
    <x v="0"/>
    <x v="0"/>
  </r>
  <r>
    <x v="2"/>
    <x v="2"/>
    <x v="2"/>
    <x v="2"/>
    <x v="0"/>
    <x v="1"/>
    <x v="1"/>
    <x v="8"/>
    <x v="9"/>
    <n v="20000"/>
    <x v="18"/>
    <x v="3"/>
    <x v="4"/>
  </r>
  <r>
    <x v="3"/>
    <x v="2"/>
    <x v="2"/>
    <x v="3"/>
    <x v="1"/>
    <x v="1"/>
    <x v="1"/>
    <x v="9"/>
    <x v="10"/>
    <n v="24000"/>
    <x v="19"/>
    <x v="0"/>
    <x v="0"/>
  </r>
  <r>
    <x v="3"/>
    <x v="2"/>
    <x v="2"/>
    <x v="3"/>
    <x v="1"/>
    <x v="16"/>
    <x v="0"/>
    <x v="10"/>
    <x v="11"/>
    <n v="24300"/>
    <x v="20"/>
    <x v="0"/>
    <x v="0"/>
  </r>
  <r>
    <x v="3"/>
    <x v="2"/>
    <x v="2"/>
    <x v="3"/>
    <x v="1"/>
    <x v="5"/>
    <x v="0"/>
    <x v="11"/>
    <x v="12"/>
    <n v="25500"/>
    <x v="21"/>
    <x v="0"/>
    <x v="0"/>
  </r>
  <r>
    <x v="3"/>
    <x v="0"/>
    <x v="0"/>
    <x v="3"/>
    <x v="1"/>
    <x v="5"/>
    <x v="1"/>
    <x v="0"/>
    <x v="13"/>
    <n v="36000"/>
    <x v="22"/>
    <x v="0"/>
    <x v="3"/>
  </r>
  <r>
    <x v="3"/>
    <x v="2"/>
    <x v="2"/>
    <x v="3"/>
    <x v="1"/>
    <x v="17"/>
    <x v="0"/>
    <x v="0"/>
    <x v="14"/>
    <n v="291000"/>
    <x v="23"/>
    <x v="0"/>
    <x v="0"/>
  </r>
  <r>
    <x v="3"/>
    <x v="0"/>
    <x v="0"/>
    <x v="3"/>
    <x v="1"/>
    <x v="17"/>
    <x v="0"/>
    <x v="0"/>
    <x v="13"/>
    <n v="32000"/>
    <x v="24"/>
    <x v="0"/>
    <x v="3"/>
  </r>
  <r>
    <x v="3"/>
    <x v="2"/>
    <x v="2"/>
    <x v="3"/>
    <x v="1"/>
    <x v="6"/>
    <x v="0"/>
    <x v="7"/>
    <x v="15"/>
    <n v="15000"/>
    <x v="3"/>
    <x v="0"/>
    <x v="3"/>
  </r>
  <r>
    <x v="3"/>
    <x v="0"/>
    <x v="0"/>
    <x v="3"/>
    <x v="1"/>
    <x v="6"/>
    <x v="0"/>
    <x v="12"/>
    <x v="16"/>
    <n v="13000"/>
    <x v="25"/>
    <x v="0"/>
    <x v="3"/>
  </r>
  <r>
    <x v="3"/>
    <x v="0"/>
    <x v="0"/>
    <x v="3"/>
    <x v="1"/>
    <x v="9"/>
    <x v="0"/>
    <x v="0"/>
    <x v="0"/>
    <n v="62000"/>
    <x v="0"/>
    <x v="0"/>
    <x v="0"/>
  </r>
  <r>
    <x v="3"/>
    <x v="2"/>
    <x v="2"/>
    <x v="3"/>
    <x v="1"/>
    <x v="9"/>
    <x v="0"/>
    <x v="13"/>
    <x v="17"/>
    <n v="25500"/>
    <x v="26"/>
    <x v="0"/>
    <x v="0"/>
  </r>
  <r>
    <x v="3"/>
    <x v="2"/>
    <x v="2"/>
    <x v="3"/>
    <x v="1"/>
    <x v="18"/>
    <x v="0"/>
    <x v="0"/>
    <x v="18"/>
    <n v="140000"/>
    <x v="9"/>
    <x v="0"/>
    <x v="3"/>
  </r>
  <r>
    <x v="3"/>
    <x v="0"/>
    <x v="0"/>
    <x v="3"/>
    <x v="1"/>
    <x v="18"/>
    <x v="0"/>
    <x v="0"/>
    <x v="14"/>
    <n v="310000"/>
    <x v="27"/>
    <x v="0"/>
    <x v="3"/>
  </r>
  <r>
    <x v="4"/>
    <x v="0"/>
    <x v="0"/>
    <x v="4"/>
    <x v="1"/>
    <x v="11"/>
    <x v="3"/>
    <x v="14"/>
    <x v="19"/>
    <n v="151000"/>
    <x v="28"/>
    <x v="4"/>
    <x v="0"/>
  </r>
  <r>
    <x v="4"/>
    <x v="1"/>
    <x v="1"/>
    <x v="4"/>
    <x v="1"/>
    <x v="11"/>
    <x v="1"/>
    <x v="15"/>
    <x v="14"/>
    <n v="23000"/>
    <x v="29"/>
    <x v="0"/>
    <x v="0"/>
  </r>
  <r>
    <x v="4"/>
    <x v="0"/>
    <x v="0"/>
    <x v="4"/>
    <x v="1"/>
    <x v="5"/>
    <x v="0"/>
    <x v="10"/>
    <x v="1"/>
    <n v="12000"/>
    <x v="30"/>
    <x v="0"/>
    <x v="0"/>
  </r>
  <r>
    <x v="4"/>
    <x v="0"/>
    <x v="0"/>
    <x v="4"/>
    <x v="1"/>
    <x v="17"/>
    <x v="0"/>
    <x v="0"/>
    <x v="1"/>
    <n v="55500"/>
    <x v="31"/>
    <x v="0"/>
    <x v="0"/>
  </r>
  <r>
    <x v="4"/>
    <x v="0"/>
    <x v="0"/>
    <x v="4"/>
    <x v="1"/>
    <x v="7"/>
    <x v="0"/>
    <x v="16"/>
    <x v="1"/>
    <n v="28600"/>
    <x v="32"/>
    <x v="0"/>
    <x v="0"/>
  </r>
  <r>
    <x v="5"/>
    <x v="2"/>
    <x v="2"/>
    <x v="5"/>
    <x v="2"/>
    <x v="19"/>
    <x v="1"/>
    <x v="6"/>
    <x v="20"/>
    <n v="11500"/>
    <x v="33"/>
    <x v="0"/>
    <x v="3"/>
  </r>
  <r>
    <x v="5"/>
    <x v="0"/>
    <x v="0"/>
    <x v="5"/>
    <x v="2"/>
    <x v="19"/>
    <x v="0"/>
    <x v="17"/>
    <x v="21"/>
    <n v="33000"/>
    <x v="34"/>
    <x v="0"/>
    <x v="0"/>
  </r>
  <r>
    <x v="5"/>
    <x v="2"/>
    <x v="2"/>
    <x v="5"/>
    <x v="2"/>
    <x v="3"/>
    <x v="0"/>
    <x v="18"/>
    <x v="22"/>
    <n v="3000"/>
    <x v="22"/>
    <x v="0"/>
    <x v="1"/>
  </r>
  <r>
    <x v="5"/>
    <x v="2"/>
    <x v="2"/>
    <x v="5"/>
    <x v="2"/>
    <x v="20"/>
    <x v="0"/>
    <x v="15"/>
    <x v="13"/>
    <n v="45000"/>
    <x v="3"/>
    <x v="3"/>
    <x v="1"/>
  </r>
  <r>
    <x v="5"/>
    <x v="0"/>
    <x v="0"/>
    <x v="5"/>
    <x v="2"/>
    <x v="20"/>
    <x v="3"/>
    <x v="6"/>
    <x v="6"/>
    <n v="35000"/>
    <x v="9"/>
    <x v="0"/>
    <x v="0"/>
  </r>
  <r>
    <x v="5"/>
    <x v="2"/>
    <x v="2"/>
    <x v="5"/>
    <x v="2"/>
    <x v="5"/>
    <x v="0"/>
    <x v="19"/>
    <x v="23"/>
    <n v="17000"/>
    <x v="35"/>
    <x v="0"/>
    <x v="1"/>
  </r>
  <r>
    <x v="5"/>
    <x v="2"/>
    <x v="2"/>
    <x v="5"/>
    <x v="2"/>
    <x v="21"/>
    <x v="0"/>
    <x v="1"/>
    <x v="24"/>
    <n v="11800"/>
    <x v="36"/>
    <x v="0"/>
    <x v="1"/>
  </r>
  <r>
    <x v="5"/>
    <x v="0"/>
    <x v="0"/>
    <x v="5"/>
    <x v="2"/>
    <x v="21"/>
    <x v="1"/>
    <x v="20"/>
    <x v="7"/>
    <n v="25000"/>
    <x v="37"/>
    <x v="0"/>
    <x v="0"/>
  </r>
  <r>
    <x v="5"/>
    <x v="2"/>
    <x v="2"/>
    <x v="5"/>
    <x v="2"/>
    <x v="6"/>
    <x v="0"/>
    <x v="15"/>
    <x v="13"/>
    <n v="11000"/>
    <x v="38"/>
    <x v="0"/>
    <x v="3"/>
  </r>
  <r>
    <x v="5"/>
    <x v="0"/>
    <x v="0"/>
    <x v="5"/>
    <x v="2"/>
    <x v="6"/>
    <x v="0"/>
    <x v="21"/>
    <x v="7"/>
    <n v="17000"/>
    <x v="39"/>
    <x v="0"/>
    <x v="1"/>
  </r>
  <r>
    <x v="5"/>
    <x v="2"/>
    <x v="2"/>
    <x v="5"/>
    <x v="2"/>
    <x v="22"/>
    <x v="0"/>
    <x v="0"/>
    <x v="24"/>
    <n v="5000"/>
    <x v="40"/>
    <x v="0"/>
    <x v="3"/>
  </r>
  <r>
    <x v="5"/>
    <x v="0"/>
    <x v="0"/>
    <x v="5"/>
    <x v="2"/>
    <x v="22"/>
    <x v="3"/>
    <x v="22"/>
    <x v="21"/>
    <n v="70000"/>
    <x v="41"/>
    <x v="0"/>
    <x v="0"/>
  </r>
  <r>
    <x v="6"/>
    <x v="0"/>
    <x v="0"/>
    <x v="6"/>
    <x v="0"/>
    <x v="6"/>
    <x v="0"/>
    <x v="0"/>
    <x v="13"/>
    <n v="41000"/>
    <x v="42"/>
    <x v="0"/>
    <x v="0"/>
  </r>
  <r>
    <x v="6"/>
    <x v="2"/>
    <x v="2"/>
    <x v="6"/>
    <x v="0"/>
    <x v="6"/>
    <x v="0"/>
    <x v="0"/>
    <x v="25"/>
    <n v="67000"/>
    <x v="43"/>
    <x v="0"/>
    <x v="5"/>
  </r>
  <r>
    <x v="6"/>
    <x v="2"/>
    <x v="2"/>
    <x v="6"/>
    <x v="1"/>
    <x v="8"/>
    <x v="0"/>
    <x v="0"/>
    <x v="25"/>
    <n v="130000"/>
    <x v="44"/>
    <x v="0"/>
    <x v="5"/>
  </r>
  <r>
    <x v="6"/>
    <x v="0"/>
    <x v="0"/>
    <x v="6"/>
    <x v="0"/>
    <x v="8"/>
    <x v="1"/>
    <x v="0"/>
    <x v="16"/>
    <n v="3000"/>
    <x v="45"/>
    <x v="0"/>
    <x v="0"/>
  </r>
  <r>
    <x v="6"/>
    <x v="2"/>
    <x v="2"/>
    <x v="6"/>
    <x v="1"/>
    <x v="23"/>
    <x v="0"/>
    <x v="0"/>
    <x v="25"/>
    <n v="190000"/>
    <x v="46"/>
    <x v="0"/>
    <x v="5"/>
  </r>
  <r>
    <x v="6"/>
    <x v="0"/>
    <x v="0"/>
    <x v="6"/>
    <x v="0"/>
    <x v="23"/>
    <x v="0"/>
    <x v="0"/>
    <x v="25"/>
    <n v="20000"/>
    <x v="47"/>
    <x v="0"/>
    <x v="0"/>
  </r>
  <r>
    <x v="6"/>
    <x v="2"/>
    <x v="2"/>
    <x v="6"/>
    <x v="0"/>
    <x v="18"/>
    <x v="0"/>
    <x v="0"/>
    <x v="25"/>
    <n v="44000"/>
    <x v="48"/>
    <x v="0"/>
    <x v="5"/>
  </r>
  <r>
    <x v="6"/>
    <x v="0"/>
    <x v="0"/>
    <x v="6"/>
    <x v="1"/>
    <x v="18"/>
    <x v="0"/>
    <x v="23"/>
    <x v="26"/>
    <n v="133000"/>
    <x v="49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B7EBF7-16F4-413D-8C81-E52CA8D3AEA2}" name="피벗 테이블3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13">
    <pivotField dataField="1" compact="0" outline="0" showAll="0"/>
    <pivotField compact="0" outline="0" showAll="0"/>
    <pivotField axis="axisPage" compact="0" outline="0" showAll="0">
      <items count="4">
        <item x="1"/>
        <item x="0"/>
        <item x="2"/>
        <item t="default"/>
      </items>
    </pivotField>
    <pivotField compact="0" outline="0" showAll="0"/>
    <pivotField axis="axisCol" compact="0" outline="0" showAll="0">
      <items count="4">
        <item x="1"/>
        <item x="0"/>
        <item x="2"/>
        <item t="default"/>
      </items>
    </pivotField>
    <pivotField compact="0" outline="0" showAll="0"/>
    <pivotField axis="axisRow" compact="0" outline="0" showAll="0">
      <items count="5">
        <item x="0"/>
        <item x="1"/>
        <item x="3"/>
        <item x="2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compact="0" outline="0" showAll="0"/>
    <pivotField compact="0" outline="0" showAll="0"/>
  </pivotFields>
  <rowFields count="2">
    <field x="10"/>
    <field x="6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4"/>
  </colFields>
  <colItems count="3">
    <i>
      <x/>
    </i>
    <i>
      <x v="1"/>
    </i>
    <i>
      <x v="2"/>
    </i>
  </colItems>
  <pageFields count="1">
    <pageField fld="2" hier="-1"/>
  </pageFields>
  <dataFields count="1">
    <dataField name="개수 : 위판장코드" fld="0" subtotal="count" baseField="6" baseItem="0" numFmtId="178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K16" sqref="K16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6" t="s">
        <v>260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 (WEEKDAY(B3,2) = 6), (WEEKDAY(B3,2) = 7))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7</v>
      </c>
      <c r="K5" t="s">
        <v>1</v>
      </c>
      <c r="L5" t="s">
        <v>5</v>
      </c>
      <c r="M5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3">
      <c r="C30" s="5"/>
      <c r="E30" s="5"/>
    </row>
    <row r="31" spans="1:9" x14ac:dyDescent="0.3">
      <c r="C31" s="5"/>
      <c r="E31" s="5"/>
    </row>
    <row r="32" spans="1:9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1" priority="1">
      <formula>OR(($F3&gt;=LARGE($F$3:$F$29,1)),($F3&lt;=SMALL($F$3:$F$29,1)))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76" workbookViewId="0">
      <selection activeCell="K82" sqref="K82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3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3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3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3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3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3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3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3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3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3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3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3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3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3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3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3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3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3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3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3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3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3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3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3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3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3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3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3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3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3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3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3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3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3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3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3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3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3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3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3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3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3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3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3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3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3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3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3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3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3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3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3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3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3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3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3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3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3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3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3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3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3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3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3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3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3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3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3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3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3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3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3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3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3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3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3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3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3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3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3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3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3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3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3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3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3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3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3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3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3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3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3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3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3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3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3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3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3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3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4"/>
  <sheetViews>
    <sheetView tabSelected="1" workbookViewId="0">
      <selection activeCell="L24" sqref="L24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3">
      <c r="B4" s="2" t="s">
        <v>39</v>
      </c>
      <c r="C4" s="2" t="str">
        <f>VLOOKUP( MID(B4,1,2), $L$13:$O$18, MATCH( MID(B4,3,2), $L$12:$O$12,0),FALSE)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 xml:space="preserve"> IF( VALUE( RIGHT(I4,3)) &lt;=100, SUBSTITUTE(I4,"A","J"), IF( VALUE( RIGHT(I4,3)) &lt;=200, SUBSTITUTE(I4,"G","D"), SUBSTITUTE(I4,"C","E") ) )</f>
        <v>123E456</v>
      </c>
      <c r="L4" s="2" t="s">
        <v>41</v>
      </c>
      <c r="M4" s="2" t="str" cm="1">
        <f t="array" ref="M4" xml:space="preserve"> TEXT( SUM( (LEFT($B$4:$B$23,2) = L4)*($G$4:$G$23)) / SUM($G$4:$G$23), "0.0%")</f>
        <v>22.4%</v>
      </c>
    </row>
    <row r="5" spans="2:15" x14ac:dyDescent="0.3">
      <c r="B5" s="2" t="s">
        <v>42</v>
      </c>
      <c r="C5" s="2" t="str">
        <f t="shared" ref="C5:C23" si="0">VLOOKUP( MID(B5,1,2), $L$13:$O$18, MATCH( MID(B5,3,2), $L$12:$O$12,0),FALSE)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 xml:space="preserve"> IF( VALUE( RIGHT(I5,3)) &lt;=100, SUBSTITUTE(I5,"A","J"), IF( VALUE( RIGHT(I5,3)) &lt;=200, SUBSTITUTE(I5,"G","D"), SUBSTITUTE(I5,"C","E") ) )</f>
        <v>234J095</v>
      </c>
      <c r="L5" s="2" t="s">
        <v>44</v>
      </c>
      <c r="M5" s="2" t="str" cm="1">
        <f t="array" ref="M5" xml:space="preserve"> TEXT( SUM( (LEFT($B$4:$B$23,2) = L5)*($G$4:$G$23)) / SUM($G$4:$G$23), "0.0%")</f>
        <v>15.6%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 cm="1">
        <f t="array" ref="M6" xml:space="preserve"> TEXT( SUM( (LEFT($B$4:$B$23,2) = L6)*($G$4:$G$23)) / SUM($G$4:$G$23), "0.0%")</f>
        <v>18.7%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 cm="1">
        <f t="array" ref="M7" xml:space="preserve"> TEXT( SUM( (LEFT($B$4:$B$23,2) = L7)*($G$4:$G$23)) / SUM($G$4:$G$23), "0.0%")</f>
        <v>18.0%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 cm="1">
        <f t="array" ref="M8" xml:space="preserve"> TEXT( SUM( (LEFT($B$4:$B$23,2) = L8)*($G$4:$G$23)) / SUM($G$4:$G$23), "0.0%")</f>
        <v>14.2%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 cm="1">
        <f t="array" ref="M9" xml:space="preserve"> TEXT( SUM( (LEFT($B$4:$B$23,2) = L9)*($G$4:$G$23)) / SUM($G$4:$G$23), "0.0%")</f>
        <v>11.0%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cm="1">
        <f t="array" ref="H18">fn중요도(G18,D18)</f>
        <v>0</v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 cm="1">
        <f t="array" ref="L22" xml:space="preserve"> ROUND(AVERAGE( LARGE(D4:D23,{1,2,3})),1) &amp; " - " &amp; ROUND(AVERAGE( SMALL(D4:D23,{1,2,3})),1)</f>
        <v>138.3 - 34.7</v>
      </c>
      <c r="M22" s="2" t="str" cm="1">
        <f t="array" ref="M22" xml:space="preserve"> ROUND(AVERAGE( LARGE(E4:E23,{1,2,3})),1) &amp; " - " &amp; ROUND(AVERAGE( SMALL(E4:E23,{1,2,3})),1)</f>
        <v>39 - 18</v>
      </c>
      <c r="N22" s="2" t="str" cm="1">
        <f t="array" ref="N22" xml:space="preserve"> ROUND(AVERAGE( LARGE(F4:F23,{1,2,3})),1) &amp; " - " &amp; ROUND(AVERAGE( SMALL(F4:F23,{1,2,3})),1)</f>
        <v>45 - 25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  <c r="L23" s="3" t="s">
        <v>294</v>
      </c>
    </row>
    <row r="24" spans="2:15" x14ac:dyDescent="0.3">
      <c r="L24" s="3" t="s">
        <v>293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I6" sqref="I6"/>
    </sheetView>
  </sheetViews>
  <sheetFormatPr defaultRowHeight="16.5" x14ac:dyDescent="0.3"/>
  <cols>
    <col min="1" max="1" width="3.25" customWidth="1"/>
    <col min="2" max="2" width="21.25" bestFit="1" customWidth="1"/>
    <col min="3" max="4" width="13.25" bestFit="1" customWidth="1"/>
    <col min="5" max="5" width="11.25" bestFit="1" customWidth="1"/>
    <col min="6" max="6" width="13.25" bestFit="1" customWidth="1"/>
    <col min="7" max="7" width="7.375" bestFit="1" customWidth="1"/>
    <col min="8" max="8" width="13.25" bestFit="1" customWidth="1"/>
    <col min="9" max="9" width="14.625" bestFit="1" customWidth="1"/>
    <col min="10" max="10" width="11.25" bestFit="1" customWidth="1"/>
    <col min="11" max="11" width="13.25" bestFit="1" customWidth="1"/>
    <col min="12" max="12" width="14.625" bestFit="1" customWidth="1"/>
    <col min="13" max="13" width="10.75" bestFit="1" customWidth="1"/>
    <col min="14" max="21" width="16.625" bestFit="1" customWidth="1"/>
    <col min="22" max="22" width="21.5" bestFit="1" customWidth="1"/>
    <col min="23" max="23" width="19.375" bestFit="1" customWidth="1"/>
  </cols>
  <sheetData>
    <row r="2" spans="2:6" x14ac:dyDescent="0.3">
      <c r="B2" s="24" t="s">
        <v>268</v>
      </c>
      <c r="C2" t="s">
        <v>269</v>
      </c>
    </row>
    <row r="4" spans="2:6" x14ac:dyDescent="0.3">
      <c r="B4" s="27" t="s">
        <v>270</v>
      </c>
      <c r="C4" s="5"/>
      <c r="D4" s="27" t="s">
        <v>265</v>
      </c>
      <c r="E4" s="5"/>
      <c r="F4" s="5"/>
    </row>
    <row r="5" spans="2:6" x14ac:dyDescent="0.3">
      <c r="B5" s="27" t="s">
        <v>266</v>
      </c>
      <c r="C5" s="27" t="s">
        <v>267</v>
      </c>
      <c r="D5" s="28" t="s">
        <v>262</v>
      </c>
      <c r="E5" s="28" t="s">
        <v>263</v>
      </c>
      <c r="F5" s="28" t="s">
        <v>264</v>
      </c>
    </row>
    <row r="6" spans="2:6" x14ac:dyDescent="0.3">
      <c r="B6" s="45" t="s">
        <v>271</v>
      </c>
      <c r="C6" s="29">
        <v>45748</v>
      </c>
      <c r="D6" s="25">
        <v>11</v>
      </c>
      <c r="E6" s="25">
        <v>12</v>
      </c>
      <c r="F6" s="25">
        <v>6</v>
      </c>
    </row>
    <row r="7" spans="2:6" x14ac:dyDescent="0.3">
      <c r="B7" s="46"/>
      <c r="C7" s="29">
        <v>45749</v>
      </c>
      <c r="D7" s="25">
        <v>3</v>
      </c>
      <c r="E7" s="25">
        <v>3</v>
      </c>
      <c r="F7" s="25">
        <v>1</v>
      </c>
    </row>
    <row r="8" spans="2:6" x14ac:dyDescent="0.3">
      <c r="B8" s="46"/>
      <c r="C8" s="29">
        <v>45750</v>
      </c>
      <c r="D8" s="25" t="s">
        <v>279</v>
      </c>
      <c r="E8" s="25">
        <v>5</v>
      </c>
      <c r="F8" s="25">
        <v>1</v>
      </c>
    </row>
    <row r="9" spans="2:6" x14ac:dyDescent="0.3">
      <c r="B9" s="46"/>
      <c r="C9" s="29">
        <v>45762</v>
      </c>
      <c r="D9" s="25" t="s">
        <v>279</v>
      </c>
      <c r="E9" s="25">
        <v>2</v>
      </c>
      <c r="F9" s="25" t="s">
        <v>279</v>
      </c>
    </row>
    <row r="10" spans="2:6" x14ac:dyDescent="0.3">
      <c r="B10" s="45" t="s">
        <v>272</v>
      </c>
      <c r="C10" s="46"/>
      <c r="D10" s="25">
        <v>14</v>
      </c>
      <c r="E10" s="25">
        <v>22</v>
      </c>
      <c r="F10" s="25">
        <v>8</v>
      </c>
    </row>
    <row r="11" spans="2:6" x14ac:dyDescent="0.3">
      <c r="B11" s="45" t="s">
        <v>273</v>
      </c>
      <c r="C11" s="29">
        <v>45748</v>
      </c>
      <c r="D11" s="25">
        <v>3</v>
      </c>
      <c r="E11" s="25">
        <v>1</v>
      </c>
      <c r="F11" s="25">
        <v>1</v>
      </c>
    </row>
    <row r="12" spans="2:6" x14ac:dyDescent="0.3">
      <c r="B12" s="46"/>
      <c r="C12" s="29">
        <v>45749</v>
      </c>
      <c r="D12" s="25" t="s">
        <v>279</v>
      </c>
      <c r="E12" s="25">
        <v>1</v>
      </c>
      <c r="F12" s="25">
        <v>1</v>
      </c>
    </row>
    <row r="13" spans="2:6" x14ac:dyDescent="0.3">
      <c r="B13" s="46"/>
      <c r="C13" s="29">
        <v>45750</v>
      </c>
      <c r="D13" s="25" t="s">
        <v>279</v>
      </c>
      <c r="E13" s="25" t="s">
        <v>279</v>
      </c>
      <c r="F13" s="25">
        <v>1</v>
      </c>
    </row>
    <row r="14" spans="2:6" x14ac:dyDescent="0.3">
      <c r="B14" s="45" t="s">
        <v>274</v>
      </c>
      <c r="C14" s="46"/>
      <c r="D14" s="25">
        <v>3</v>
      </c>
      <c r="E14" s="25">
        <v>2</v>
      </c>
      <c r="F14" s="25">
        <v>3</v>
      </c>
    </row>
    <row r="15" spans="2:6" x14ac:dyDescent="0.3">
      <c r="B15" s="28" t="s">
        <v>275</v>
      </c>
      <c r="C15" s="29">
        <v>45748</v>
      </c>
      <c r="D15" s="25">
        <v>2</v>
      </c>
      <c r="E15" s="25" t="s">
        <v>279</v>
      </c>
      <c r="F15" s="25">
        <v>1</v>
      </c>
    </row>
    <row r="16" spans="2:6" x14ac:dyDescent="0.3">
      <c r="B16" s="45" t="s">
        <v>276</v>
      </c>
      <c r="C16" s="46"/>
      <c r="D16" s="25">
        <v>2</v>
      </c>
      <c r="E16" s="25" t="s">
        <v>279</v>
      </c>
      <c r="F16" s="25">
        <v>1</v>
      </c>
    </row>
    <row r="17" spans="2:6" x14ac:dyDescent="0.3">
      <c r="B17" s="45" t="s">
        <v>277</v>
      </c>
      <c r="C17" s="29">
        <v>45748</v>
      </c>
      <c r="D17" s="25" t="s">
        <v>279</v>
      </c>
      <c r="E17" s="25">
        <v>1</v>
      </c>
      <c r="F17" s="25" t="s">
        <v>279</v>
      </c>
    </row>
    <row r="18" spans="2:6" x14ac:dyDescent="0.3">
      <c r="B18" s="46"/>
      <c r="C18" s="29">
        <v>45750</v>
      </c>
      <c r="D18" s="25">
        <v>1</v>
      </c>
      <c r="E18" s="25" t="s">
        <v>279</v>
      </c>
      <c r="F18" s="25" t="s">
        <v>279</v>
      </c>
    </row>
    <row r="19" spans="2:6" x14ac:dyDescent="0.3">
      <c r="B19" s="45" t="s">
        <v>278</v>
      </c>
      <c r="C19" s="46"/>
      <c r="D19" s="25">
        <v>1</v>
      </c>
      <c r="E19" s="25">
        <v>1</v>
      </c>
      <c r="F19" s="25" t="s">
        <v>279</v>
      </c>
    </row>
    <row r="20" spans="2:6" x14ac:dyDescent="0.3">
      <c r="B20" s="45" t="s">
        <v>261</v>
      </c>
      <c r="C20" s="46"/>
      <c r="D20" s="25">
        <v>20</v>
      </c>
      <c r="E20" s="25">
        <v>25</v>
      </c>
      <c r="F20" s="25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592C-8A08-452B-99D8-54FEE9DAC1CE}">
  <sheetPr codeName="Sheet9"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4" max="6" width="9.625" bestFit="1" customWidth="1" outlineLevel="1"/>
  </cols>
  <sheetData>
    <row r="1" spans="2:6" ht="17.25" thickBot="1" x14ac:dyDescent="0.35"/>
    <row r="2" spans="2:6" x14ac:dyDescent="0.3">
      <c r="B2" s="33" t="s">
        <v>284</v>
      </c>
      <c r="C2" s="34"/>
      <c r="D2" s="40"/>
      <c r="E2" s="40"/>
      <c r="F2" s="40"/>
    </row>
    <row r="3" spans="2:6" collapsed="1" x14ac:dyDescent="0.3">
      <c r="B3" s="32"/>
      <c r="C3" s="32"/>
      <c r="D3" s="41" t="s">
        <v>286</v>
      </c>
      <c r="E3" s="41" t="s">
        <v>280</v>
      </c>
      <c r="F3" s="41" t="s">
        <v>282</v>
      </c>
    </row>
    <row r="4" spans="2:6" ht="81" hidden="1" outlineLevel="1" x14ac:dyDescent="0.3">
      <c r="B4" s="36"/>
      <c r="C4" s="36"/>
      <c r="E4" s="43" t="s">
        <v>281</v>
      </c>
      <c r="F4" s="43" t="s">
        <v>283</v>
      </c>
    </row>
    <row r="5" spans="2:6" x14ac:dyDescent="0.3">
      <c r="B5" s="37" t="s">
        <v>285</v>
      </c>
      <c r="C5" s="38"/>
      <c r="D5" s="35"/>
      <c r="E5" s="35"/>
      <c r="F5" s="35"/>
    </row>
    <row r="6" spans="2:6" outlineLevel="1" x14ac:dyDescent="0.3">
      <c r="B6" s="36"/>
      <c r="C6" s="36" t="s">
        <v>291</v>
      </c>
      <c r="D6" s="30">
        <v>5.5E-2</v>
      </c>
      <c r="E6" s="42">
        <v>5.8000000000000003E-2</v>
      </c>
      <c r="F6" s="42">
        <v>5.1999999999999998E-2</v>
      </c>
    </row>
    <row r="7" spans="2:6" x14ac:dyDescent="0.3">
      <c r="B7" s="37" t="s">
        <v>287</v>
      </c>
      <c r="C7" s="38"/>
      <c r="D7" s="35"/>
      <c r="E7" s="35"/>
      <c r="F7" s="35"/>
    </row>
    <row r="8" spans="2:6" ht="17.25" outlineLevel="1" thickBot="1" x14ac:dyDescent="0.35">
      <c r="B8" s="39"/>
      <c r="C8" s="39" t="s">
        <v>292</v>
      </c>
      <c r="D8" s="31">
        <v>764046.48687129002</v>
      </c>
      <c r="E8" s="31">
        <v>769597.62824588502</v>
      </c>
      <c r="F8" s="31">
        <v>758519.981602657</v>
      </c>
    </row>
    <row r="9" spans="2:6" x14ac:dyDescent="0.3">
      <c r="B9" t="s">
        <v>288</v>
      </c>
    </row>
    <row r="10" spans="2:6" x14ac:dyDescent="0.3">
      <c r="B10" t="s">
        <v>289</v>
      </c>
    </row>
    <row r="11" spans="2:6" x14ac:dyDescent="0.3">
      <c r="B11" t="s">
        <v>290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H8" sqref="H8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1">
        <v>50000000</v>
      </c>
      <c r="G2" s="10" t="s">
        <v>12</v>
      </c>
    </row>
    <row r="3" spans="2:7" ht="16.5" customHeight="1" x14ac:dyDescent="0.3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3">
      <c r="B4" s="1" t="s">
        <v>10</v>
      </c>
      <c r="C4" s="1">
        <v>5</v>
      </c>
      <c r="E4" s="47" t="s">
        <v>13</v>
      </c>
      <c r="F4" s="2">
        <v>2</v>
      </c>
      <c r="G4" s="18">
        <f t="dataTable" ref="G4:G8" dt2D="0" dtr="0" r1="C4"/>
        <v>1763826.2463254642</v>
      </c>
    </row>
    <row r="5" spans="2:7" x14ac:dyDescent="0.3">
      <c r="B5" s="1" t="s">
        <v>11</v>
      </c>
      <c r="C5" s="21">
        <v>10000000</v>
      </c>
      <c r="E5" s="47"/>
      <c r="F5" s="2">
        <v>3</v>
      </c>
      <c r="G5" s="18">
        <v>1207836.0721724113</v>
      </c>
    </row>
    <row r="6" spans="2:7" x14ac:dyDescent="0.3">
      <c r="B6" s="1" t="s">
        <v>12</v>
      </c>
      <c r="C6" s="17">
        <f>PMT(C3/12,C4*12,-(C2-C5),,0)</f>
        <v>764046.48687128967</v>
      </c>
      <c r="E6" s="47"/>
      <c r="F6" s="2">
        <v>4</v>
      </c>
      <c r="G6" s="18">
        <v>930259.00908972777</v>
      </c>
    </row>
    <row r="7" spans="2:7" x14ac:dyDescent="0.3">
      <c r="E7" s="47"/>
      <c r="F7" s="2">
        <v>5</v>
      </c>
      <c r="G7" s="18">
        <v>764046.48687128967</v>
      </c>
    </row>
    <row r="8" spans="2:7" x14ac:dyDescent="0.3">
      <c r="E8" s="47"/>
      <c r="F8" s="2">
        <v>6</v>
      </c>
      <c r="G8" s="18">
        <v>653515.48342245363</v>
      </c>
    </row>
  </sheetData>
  <scenarios current="1" sqref="C6">
    <scenario name="이율증가" locked="1" count="1" user="82106" comment="만든 사람 82106 날짜 2026-09-08">
      <inputCells r="C3" val="0.058" numFmtId="10"/>
    </scenario>
    <scenario name="이율감소" locked="1" count="1" user="82106" comment="만든 사람 82106 날짜 2026-09-08_x000a_수정한 사람 82106 날짜 2026-09-08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G9" sqref="G9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23">
        <v>0.4</v>
      </c>
    </row>
    <row r="4" spans="2:3" x14ac:dyDescent="0.3">
      <c r="B4" s="1" t="s">
        <v>229</v>
      </c>
      <c r="C4" s="23">
        <v>0.2</v>
      </c>
    </row>
    <row r="5" spans="2:3" x14ac:dyDescent="0.3">
      <c r="B5" s="1" t="s">
        <v>230</v>
      </c>
      <c r="C5" s="23">
        <v>-0.18</v>
      </c>
    </row>
    <row r="6" spans="2:3" x14ac:dyDescent="0.3">
      <c r="B6" s="1" t="s">
        <v>231</v>
      </c>
      <c r="C6" s="23">
        <v>-0.46</v>
      </c>
    </row>
    <row r="7" spans="2:3" x14ac:dyDescent="0.3">
      <c r="B7" s="1" t="s">
        <v>232</v>
      </c>
      <c r="C7" s="23">
        <v>-0.21</v>
      </c>
    </row>
    <row r="8" spans="2:3" x14ac:dyDescent="0.3">
      <c r="B8" s="1" t="s">
        <v>233</v>
      </c>
      <c r="C8" s="23">
        <v>0.08</v>
      </c>
    </row>
    <row r="9" spans="2:3" x14ac:dyDescent="0.3">
      <c r="B9" s="1" t="s">
        <v>234</v>
      </c>
      <c r="C9" s="23">
        <v>0.2</v>
      </c>
    </row>
    <row r="10" spans="2:3" x14ac:dyDescent="0.3">
      <c r="B10" s="1" t="s">
        <v>235</v>
      </c>
      <c r="C10" s="23">
        <v>7.0000000000000007E-2</v>
      </c>
    </row>
    <row r="11" spans="2:3" x14ac:dyDescent="0.3">
      <c r="B11" s="1" t="s">
        <v>236</v>
      </c>
      <c r="C11" s="23">
        <v>0.17</v>
      </c>
    </row>
    <row r="12" spans="2:3" x14ac:dyDescent="0.3">
      <c r="B12" s="1" t="s">
        <v>237</v>
      </c>
      <c r="C12" s="23">
        <v>0.75</v>
      </c>
    </row>
    <row r="13" spans="2:3" x14ac:dyDescent="0.3">
      <c r="B13" s="1" t="s">
        <v>238</v>
      </c>
      <c r="C13" s="23">
        <v>0.3</v>
      </c>
    </row>
    <row r="14" spans="2:3" x14ac:dyDescent="0.3">
      <c r="B14" s="1" t="s">
        <v>239</v>
      </c>
      <c r="C14" s="23">
        <v>0.01</v>
      </c>
    </row>
    <row r="15" spans="2:3" x14ac:dyDescent="0.3">
      <c r="B15" s="1" t="s">
        <v>240</v>
      </c>
      <c r="C15" s="23">
        <v>0.23</v>
      </c>
    </row>
    <row r="16" spans="2:3" x14ac:dyDescent="0.3">
      <c r="B16" s="1" t="s">
        <v>241</v>
      </c>
      <c r="C16" s="23">
        <v>0.47</v>
      </c>
    </row>
    <row r="17" spans="2:3" x14ac:dyDescent="0.3">
      <c r="B17" s="1" t="s">
        <v>242</v>
      </c>
      <c r="C17" s="23">
        <v>7.0000000000000007E-2</v>
      </c>
    </row>
    <row r="18" spans="2:3" x14ac:dyDescent="0.3">
      <c r="B18" s="1" t="s">
        <v>243</v>
      </c>
      <c r="C18" s="23">
        <v>-0.6</v>
      </c>
    </row>
    <row r="19" spans="2:3" x14ac:dyDescent="0.3">
      <c r="B19" s="1" t="s">
        <v>244</v>
      </c>
      <c r="C19" s="23">
        <v>-0.3</v>
      </c>
    </row>
    <row r="20" spans="2:3" x14ac:dyDescent="0.3">
      <c r="B20" s="1" t="s">
        <v>245</v>
      </c>
      <c r="C20" s="23">
        <v>0.05</v>
      </c>
    </row>
    <row r="21" spans="2:3" x14ac:dyDescent="0.3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9525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3</xdr:col>
                    <xdr:colOff>209550</xdr:colOff>
                    <xdr:row>4</xdr:row>
                    <xdr:rowOff>9525</xdr:rowOff>
                  </from>
                  <to>
                    <xdr:col>5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P20" sqref="P20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2"/>
  <sheetViews>
    <sheetView workbookViewId="0">
      <selection activeCell="H8" sqref="H8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3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 x14ac:dyDescent="0.3">
      <c r="B7" s="2"/>
      <c r="C7" s="2"/>
      <c r="D7" s="22"/>
      <c r="E7" s="1"/>
      <c r="F7" s="2"/>
      <c r="G7" s="1"/>
      <c r="H7" s="1"/>
      <c r="J7" s="1" t="s">
        <v>249</v>
      </c>
      <c r="K7" s="19">
        <v>58000</v>
      </c>
    </row>
    <row r="8" spans="2:11" x14ac:dyDescent="0.3">
      <c r="B8" s="2"/>
      <c r="C8" s="2"/>
      <c r="D8" s="22"/>
      <c r="E8" s="1"/>
      <c r="F8" s="2"/>
      <c r="G8" s="1"/>
      <c r="H8" s="1"/>
      <c r="J8" s="1" t="s">
        <v>250</v>
      </c>
      <c r="K8" s="19">
        <v>58000</v>
      </c>
    </row>
    <row r="9" spans="2:11" x14ac:dyDescent="0.3">
      <c r="B9" s="2"/>
      <c r="C9" s="2"/>
      <c r="D9" s="22"/>
      <c r="E9" s="1"/>
      <c r="F9" s="2"/>
      <c r="G9" s="1"/>
      <c r="H9" s="1"/>
      <c r="J9" s="1" t="s">
        <v>251</v>
      </c>
      <c r="K9" s="19">
        <v>75000</v>
      </c>
    </row>
    <row r="10" spans="2:11" x14ac:dyDescent="0.3">
      <c r="B10" s="1"/>
      <c r="C10" s="1"/>
      <c r="D10" s="22"/>
      <c r="E10" s="1"/>
      <c r="F10" s="2"/>
      <c r="G10" s="1"/>
      <c r="H10" s="1"/>
      <c r="J10" s="1" t="s">
        <v>252</v>
      </c>
      <c r="K10" s="19">
        <v>45000</v>
      </c>
    </row>
    <row r="11" spans="2:11" x14ac:dyDescent="0.3">
      <c r="D11" s="44"/>
    </row>
    <row r="12" spans="2:11" x14ac:dyDescent="0.3">
      <c r="D12" s="4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w A o X S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B M A K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A C h d K I p H u A 4 A A A A R A A A A E w A c A E Z v c m 1 1 b G F z L 1 N l Y 3 R p b 2 4 x L m 0 g o h g A K K A U A A A A A A A A A A A A A A A A A A A A A A A A A A A A K 0 5 N L s n M z 1 M I h t C G 1 g B Q S w E C L Q A U A A I A C A A T A C h d I m + q 2 K U A A A D 2 A A A A E g A A A A A A A A A A A A A A A A A A A A A A Q 2 9 u Z m l n L 1 B h Y 2 t h Z 2 U u e G 1 s U E s B A i 0 A F A A C A A g A E w A o X Q / K 6 a u k A A A A 6 Q A A A B M A A A A A A A A A A A A A A A A A 8 Q A A A F t D b 2 5 0 Z W 5 0 X 1 R 5 c G V z X S 5 4 b W x Q S w E C L Q A U A A I A C A A T A C h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W p j F K 6 D C k O l u i l y n S 7 S y A A A A A A C A A A A A A A Q Z g A A A A E A A C A A A A D v 6 C u + 5 Z q W j b S w 9 y A s i S b 3 Q 7 L o y r 6 6 Q p C h a m D Z P K 3 K k g A A A A A O g A A A A A I A A C A A A A D 0 L u l Z t 9 F S H S F I B 0 M K P l 0 4 C s J k 9 g 1 X I 2 r U K J d o N V z q x F A A A A C Q l 9 6 h U D J 7 t w V 8 Z Z a X z v 3 m z 4 U x X C h O N W K m w u + y o L q w d c B X k z T f 1 Y / z n T r n e w A h / k Q t 8 M o I b R O T K e Q S c X N 7 a 5 4 1 f D N 5 i a G 0 z / l T Q c 9 1 6 9 m C g U A A A A C 3 d / P W f 8 d r T p h p q e Z s B h / V T / U j e 4 I g 0 a D A 9 j P U i P i 2 1 e r V l b l 4 x Q E 5 E W b w P C v 3 3 o 5 H X C g r S E Q m 8 5 u w M i w Q e A X b < / D a t a M a s h u p > 
</file>

<file path=customXml/itemProps1.xml><?xml version="1.0" encoding="utf-8"?>
<ds:datastoreItem xmlns:ds="http://schemas.openxmlformats.org/officeDocument/2006/customXml" ds:itemID="{7D25B9F6-ACE6-4A6E-9D5E-3415432905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8</vt:i4>
      </vt:variant>
    </vt:vector>
  </HeadingPairs>
  <TitlesOfParts>
    <vt:vector size="17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납입기간</vt:lpstr>
      <vt:lpstr>대출금액</vt:lpstr>
      <vt:lpstr>상환금액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락권 고</cp:lastModifiedBy>
  <cp:lastPrinted>2026-09-08T07:36:53Z</cp:lastPrinted>
  <dcterms:created xsi:type="dcterms:W3CDTF">2025-01-23T06:42:19Z</dcterms:created>
  <dcterms:modified xsi:type="dcterms:W3CDTF">2026-09-08T08:33:50Z</dcterms:modified>
</cp:coreProperties>
</file>