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5e089d7fb9fe0e7/Desktop/2026_컴활1급_필기^M실기통합본(20260420)/길벗컴활1급통합/기출/01회/"/>
    </mc:Choice>
  </mc:AlternateContent>
  <xr:revisionPtr revIDLastSave="128" documentId="13_ncr:1_{888B28DF-E29E-4BA0-97AF-30FCD86E5A98}" xr6:coauthVersionLast="47" xr6:coauthVersionMax="47" xr10:uidLastSave="{93C5E7F5-A1DF-4EF7-849A-EF2AC0BAE081}"/>
  <bookViews>
    <workbookView xWindow="-110" yWindow="-110" windowWidth="25820" windowHeight="15500" tabRatio="721" firstSheet="1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LARGE" hidden="1" xlm="1">#NAME?</definedName>
    <definedName name="_xleta.MID" hidden="1" xlm="1">#NAME?</definedName>
    <definedName name="_xleta.RIGHT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2" i="3" l="1" a="1"/>
  <c r="M22" i="3" s="1"/>
  <c r="N22" i="3" a="1"/>
  <c r="N22" i="3" s="1"/>
  <c r="L22" i="3" a="1"/>
  <c r="L22" i="3" s="1"/>
  <c r="M5" i="3" a="1"/>
  <c r="M5" i="3"/>
  <c r="M6" i="3" a="1"/>
  <c r="M6" i="3"/>
  <c r="M7" i="3" a="1"/>
  <c r="M7" i="3"/>
  <c r="M8" i="3" a="1"/>
  <c r="M8" i="3"/>
  <c r="M9" i="3" a="1"/>
  <c r="M9" i="3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C6" i="4"/>
  <c r="G3" i="4" s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10" i="3" a="1"/>
  <c r="H17" i="3" a="1"/>
  <c r="H9" i="3" a="1"/>
  <c r="H19" i="3" a="1"/>
  <c r="H18" i="3" a="1"/>
  <c r="H4" i="3" a="1"/>
  <c r="H23" i="3" a="1"/>
  <c r="H12" i="3" a="1"/>
  <c r="H21" i="3" a="1"/>
  <c r="H14" i="3" a="1"/>
  <c r="H15" i="3" a="1"/>
  <c r="H11" i="3" a="1"/>
  <c r="H8" i="3" a="1"/>
  <c r="H20" i="3" a="1"/>
  <c r="H5" i="3" a="1"/>
  <c r="H13" i="3" a="1"/>
  <c r="H6" i="3" a="1"/>
  <c r="H16" i="3" a="1"/>
  <c r="H7" i="3" a="1"/>
  <c r="H22" i="3" a="1"/>
  <c r="H16" i="3" l="1"/>
  <c r="H21" i="3"/>
  <c r="H14" i="3"/>
  <c r="H19" i="3"/>
  <c r="H18" i="3"/>
  <c r="H6" i="3"/>
  <c r="H10" i="3"/>
  <c r="H9" i="3"/>
  <c r="H20" i="3"/>
  <c r="H8" i="3"/>
  <c r="H13" i="3"/>
  <c r="H7" i="3"/>
  <c r="H12" i="3"/>
  <c r="H22" i="3"/>
  <c r="H15" i="3"/>
  <c r="H23" i="3"/>
  <c r="H17" i="3"/>
  <c r="H11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8312862E-B8D0-4A38-80A4-2DF8593217BF}" keepAlive="1" name="쿼리 - 위탁판매" description="통합 문서의 '위탁판매' 쿼리에 대한 연결입니다." type="5" refreshedVersion="8" background="1">
    <dbPr connection="Provider=Microsoft.Mashup.OleDb.1;Data Source=$Workbook$;Location=위탁판매;Extended Properties=&quot;&quot;" command="SELECT * FROM [위탁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<sst xmlns="http://schemas.openxmlformats.org/spreadsheetml/2006/main" count="742" uniqueCount="293">
  <si>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</si>
  <si>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</si>
  <si>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</si>
  <si>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</si>
  <si>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</si>
  <si>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</si>
  <si>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</si>
  <si>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</si>
  <si>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</si>
  <si>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</si>
  <si>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</si>
  <si>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</si>
  <si>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</si>
  <si>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</si>
  <si>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</si>
  <si>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</si>
  <si>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</si>
  <si>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</si>
  <si>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</si>
  <si>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</si>
  <si>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</si>
  <si>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</si>
  <si>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</si>
  <si>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</si>
  <si>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</si>
  <si>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</si>
  <si>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</si>
  <si>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</si>
  <si>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</si>
  <si>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</si>
  <si>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</si>
  <si>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</si>
  <si>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</si>
  <si>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</si>
  <si>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</si>
  <si>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</si>
  <si>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</si>
  <si>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</si>
  <si>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</si>
  <si>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</si>
  <si>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</si>
  <si>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</si>
  <si>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</si>
  <si>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</si>
  <si>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</si>
  <si>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</si>
  <si>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</si>
  <si>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</si>
  <si>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</si>
  <si>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</si>
  <si>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</si>
  <si>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</si>
  <si>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</si>
  <si>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</si>
  <si>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</si>
  <si>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</si>
  <si>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</si>
  <si>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</si>
  <si>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</si>
  <si>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</si>
  <si>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</si>
  <si>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</si>
  <si>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</si>
  <si>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</si>
  <si>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</si>
  <si>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</si>
  <si>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</si>
  <si>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</si>
  <si>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</si>
  <si>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</si>
  <si>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</si>
  <si>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</si>
  <si>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</si>
  <si>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</si>
  <si>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</si>
  <si>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</si>
  <si>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</si>
  <si>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</si>
  <si>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</si>
  <si>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</si>
  <si>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</si>
  <si>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</si>
  <si>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</si>
  <si>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</si>
  <si>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</si>
  <si>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</si>
  <si>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</si>
  <si>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</si>
  <si>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</si>
  <si>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</si>
  <si>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</si>
  <si>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</si>
  <si>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</si>
  <si>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</si>
  <si>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</si>
  <si>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</si>
  <si>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</si>
  <si>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</si>
  <si>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</si>
  <si>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</si>
  <si>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</si>
  <si>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</si>
  <si>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</si>
  <si>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</si>
  <si>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</si>
  <si>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</si>
  <si>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</si>
  <si>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</si>
  <si>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</si>
  <si>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</si>
  <si>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</si>
  <si>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</si>
  <si>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</si>
  <si>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</si>
  <si>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</si>
  <si>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</si>
  <si>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</si>
  <si>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</si>
  <si>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</si>
  <si>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</si>
  <si>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</si>
  <si>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</si>
  <si>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</si>
  <si>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</si>
  <si>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</si>
  <si>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</si>
  <si>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</si>
  <si>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</si>
  <si>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</si>
  <si>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</si>
  <si>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</si>
  <si>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</si>
  <si>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</si>
  <si>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</si>
  <si>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</si>
  <si>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</si>
  <si>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</si>
  <si>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</si>
  <si>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</si>
  <si>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</si>
  <si>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</si>
  <si>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</si>
  <si>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</si>
  <si>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</si>
  <si>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</si>
  <si>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</si>
  <si>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</si>
  <si>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</si>
  <si>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</si>
  <si>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</si>
  <si>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</si>
  <si>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</si>
  <si>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</si>
  <si>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</si>
  <si>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</si>
  <si>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</si>
  <si>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</si>
  <si>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</si>
  <si>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</si>
  <si>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</si>
  <si>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</si>
  <si>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</si>
  <si>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</si>
  <si>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</si>
  <si>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</si>
  <si>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</si>
  <si>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</si>
  <si>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</si>
  <si>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</si>
  <si>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</si>
  <si>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</si>
  <si>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</si>
  <si>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</si>
  <si>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</si>
  <si>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</si>
  <si>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</si>
  <si>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</si>
  <si>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</si>
  <si>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</si>
  <si>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</si>
  <si>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</si>
  <si>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</si>
  <si>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</si>
  <si>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</si>
  <si>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</si>
  <si>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</si>
  <si>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</si>
  <si>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</si>
  <si>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</si>
  <si>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</si>
  <si>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</si>
  <si>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</si>
  <si>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</si>
  <si>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</si>
  <si>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</si>
  <si>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</si>
  <si>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</si>
  <si>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</si>
  <si>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</si>
  <si>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</si>
  <si>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</si>
  <si>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</si>
  <si>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</si>
  <si>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</si>
  <si>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</si>
  <si>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</si>
  <si>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</si>
  <si>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</si>
  <si>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</si>
  <si>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</si>
  <si>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</si>
  <si>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</si>
  <si>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</si>
  <si>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</si>
  <si>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</si>
  <si>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</si>
  <si>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</si>
  <si>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</si>
  <si>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</si>
  <si>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</si>
  <si>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</si>
  <si>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</si>
  <si>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</si>
  <si>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</si>
  <si>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</si>
  <si>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</si>
  <si>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</si>
  <si>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</si>
  <si>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</si>
  <si>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</si>
  <si>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</si>
  <si>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</si>
  <si>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</si>
  <si>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</si>
  <si>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</si>
  <si>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</si>
  <si>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</si>
  <si>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</si>
  <si>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</si>
  <si>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</si>
  <si>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</si>
  <si>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</si>
  <si>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</si>
  <si>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</si>
  <si>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</si>
  <si>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</si>
  <si>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</si>
  <si>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</si>
  <si>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</si>
  <si>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</si>
  <si>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</si>
  <si>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</si>
  <si>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</si>
  <si>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</si>
  <si>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</si>
  <si>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</si>
  <si>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</si>
  <si>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</si>
  <si>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</si>
  <si>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</si>
  <si>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 xml:space="preserve"> </t>
    <phoneticPr fontId="2" type="noConversion"/>
  </si>
  <si>
    <t>조건</t>
    <phoneticPr fontId="2" type="noConversion"/>
  </si>
  <si>
    <t>어종상태명</t>
  </si>
  <si>
    <t>(모두)</t>
  </si>
  <si>
    <t>위판금액</t>
  </si>
  <si>
    <t>총합계</t>
  </si>
  <si>
    <t>위판장명</t>
  </si>
  <si>
    <t>서귀포위판장</t>
  </si>
  <si>
    <t>성산위판장</t>
  </si>
  <si>
    <t>흑산도위판장</t>
  </si>
  <si>
    <t>개수 : 위판장코드</t>
  </si>
  <si>
    <t>1-1000000</t>
  </si>
  <si>
    <t>1000001-2000000</t>
  </si>
  <si>
    <t>2000001-3000000</t>
  </si>
  <si>
    <t>3000001-4000000</t>
  </si>
  <si>
    <t>위판날짜</t>
  </si>
  <si>
    <t>1-1000000 요약</t>
  </si>
  <si>
    <t>1000001-2000000 요약</t>
  </si>
  <si>
    <t>2000001-3000000 요약</t>
  </si>
  <si>
    <t>3000001-4000000 요약</t>
  </si>
  <si>
    <t>해당없음</t>
  </si>
  <si>
    <t>연이율</t>
  </si>
  <si>
    <t>월납입액</t>
  </si>
  <si>
    <t>이율증가</t>
  </si>
  <si>
    <t>만든 사람 송민정 날짜 2026-09-06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</si>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</sst>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78" fontId="0" fillId="0" borderId="0" xfId="0" applyNumberFormat="1">
      <alignment vertical="center"/>
    </xf>
    <xf numFmtId="10" fontId="0" fillId="0" borderId="0" xfId="0" applyNumberFormat="1">
      <alignment vertical="center"/>
    </xf>
    <xf numFmtId="6" fontId="0" fillId="0" borderId="4" xfId="0" applyNumberFormat="1" applyBorder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9" fillId="6" borderId="0" xfId="0" applyFont="1" applyFill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EE-42F6-AAAB-3633BFD654E7}"/>
            </c:ext>
          </c:extLst>
        </c:ser>
        <c:ser>
          <c:idx val="1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774700</xdr:colOff>
          <xdr:row>0</xdr:row>
          <xdr:rowOff>76200</xdr:rowOff>
        </xdr:from>
        <xdr:to>
          <xdr:col>4</xdr:col>
          <xdr:colOff>19050</xdr:colOff>
          <xdr:row>2</xdr:row>
          <xdr:rowOff>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송민정" refreshedDate="46271.745701157408" backgroundQuery="1" createdVersion="8" refreshedVersion="8" minRefreshableVersion="3" recordCount="57" xr:uid="{F13E1207-8E09-460F-8FAD-FD637DA3CA87}">
  <cacheSource type="external" connectionId="2"/>
  <cacheFields count="5">
    <cacheField name="위판장코드" numFmtId="0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>
      <sharedItems count="3">
        <s v="선어"/>
        <s v="냉동"/>
        <s v="활어"/>
      </sharedItems>
    </cacheField>
    <cacheField name="위판장명" numFmtId="0">
      <sharedItems count="3">
        <s v="성산위판장"/>
        <s v="서귀포위판장"/>
        <s v="흑산도위판장"/>
      </sharedItems>
    </cacheField>
    <cacheField name="위판날짜" numFmtId="0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CDB46A-0564-472F-A847-4C0774B75000}" name="피벗 테이블1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3:F19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L30" sqref="L30"/>
    </sheetView>
  </sheetViews>
  <sheetFormatPr defaultRowHeight="17" x14ac:dyDescent="0.45"/>
  <cols>
    <col min="1" max="1" width="11.5" customWidth="1"/>
    <col min="2" max="2" width="17.33203125" customWidth="1"/>
    <col min="3" max="3" width="11.5" customWidth="1"/>
    <col min="4" max="5" width="9.08203125" bestFit="1" customWidth="1"/>
    <col min="6" max="6" width="11.25" bestFit="1" customWidth="1"/>
    <col min="9" max="9" width="3" customWidth="1"/>
    <col min="11" max="11" width="14.58203125" customWidth="1"/>
  </cols>
  <sheetData>
    <row r="1" spans="1:13" x14ac:dyDescent="0.45">
      <c r="A1" t="s">
        <v>260</v>
      </c>
    </row>
    <row r="2" spans="1:13" x14ac:dyDescent="0.45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4" t="s">
        <v>261</v>
      </c>
    </row>
    <row r="3" spans="1:13" x14ac:dyDescent="0.45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OR(WEEKDAY($B3,2)=6, WEEKDAY($B3,2) = 7)</f>
        <v>1</v>
      </c>
    </row>
    <row r="4" spans="1:13" x14ac:dyDescent="0.45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5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7</v>
      </c>
      <c r="K5" t="s">
        <v>1</v>
      </c>
      <c r="L5" t="s">
        <v>5</v>
      </c>
      <c r="M5" t="s">
        <v>6</v>
      </c>
    </row>
    <row r="6" spans="1:13" x14ac:dyDescent="0.45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5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5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5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5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5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5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5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5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5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5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5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5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5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5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5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5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5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5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5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5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5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5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5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5">
      <c r="C30" s="5"/>
      <c r="E30" s="5"/>
    </row>
    <row r="31" spans="1:9" x14ac:dyDescent="0.45">
      <c r="C31" s="5"/>
      <c r="E31" s="5"/>
    </row>
    <row r="32" spans="1:9" x14ac:dyDescent="0.45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opLeftCell="A56" workbookViewId="0">
      <selection activeCell="H27" sqref="H27"/>
    </sheetView>
  </sheetViews>
  <sheetFormatPr defaultRowHeight="17" x14ac:dyDescent="0.45"/>
  <cols>
    <col min="1" max="1" width="11.08203125" bestFit="1" customWidth="1"/>
    <col min="2" max="2" width="11.25" bestFit="1" customWidth="1"/>
    <col min="3" max="3" width="17.25" bestFit="1" customWidth="1"/>
    <col min="4" max="4" width="11.25" bestFit="1" customWidth="1"/>
    <col min="5" max="5" width="7.33203125" bestFit="1" customWidth="1"/>
    <col min="6" max="6" width="9.25" bestFit="1" customWidth="1"/>
    <col min="7" max="7" width="7.83203125" bestFit="1" customWidth="1"/>
    <col min="8" max="8" width="6.83203125" bestFit="1" customWidth="1"/>
    <col min="9" max="9" width="7.83203125" bestFit="1" customWidth="1"/>
  </cols>
  <sheetData>
    <row r="1" spans="1:9" x14ac:dyDescent="0.45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5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5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5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5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5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5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5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5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5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5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5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5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5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5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5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5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5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5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5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5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5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5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5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5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5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5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5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5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5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5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5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5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5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5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5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5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5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5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5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5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5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5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5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5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5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5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5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5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5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5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5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5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5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5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5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5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5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5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5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5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5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5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5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5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5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5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5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5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5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5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5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5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5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5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5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5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5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5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5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5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5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5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5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5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5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5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5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5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5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5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5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5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5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5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5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5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5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5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5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H28" sqref="H28"/>
    </sheetView>
  </sheetViews>
  <sheetFormatPr defaultRowHeight="17" x14ac:dyDescent="0.45"/>
  <cols>
    <col min="1" max="1" width="1.58203125" customWidth="1"/>
    <col min="4" max="5" width="10.33203125" bestFit="1" customWidth="1"/>
    <col min="6" max="6" width="18.25" bestFit="1" customWidth="1"/>
    <col min="7" max="7" width="10.33203125" bestFit="1" customWidth="1"/>
    <col min="9" max="10" width="12.33203125" bestFit="1" customWidth="1"/>
    <col min="11" max="11" width="2.75" customWidth="1"/>
    <col min="12" max="12" width="11.08203125" customWidth="1"/>
    <col min="13" max="13" width="13.33203125" customWidth="1"/>
    <col min="14" max="14" width="18.25" customWidth="1"/>
    <col min="15" max="15" width="7.08203125" bestFit="1" customWidth="1"/>
  </cols>
  <sheetData>
    <row r="2" spans="2:15" x14ac:dyDescent="0.45">
      <c r="B2" t="s">
        <v>26</v>
      </c>
      <c r="L2" t="s">
        <v>27</v>
      </c>
    </row>
    <row r="3" spans="2:15" x14ac:dyDescent="0.45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5">
      <c r="B4" s="2" t="s">
        <v>39</v>
      </c>
      <c r="C4" s="2" t="str">
        <f>VLOOKUP(MID(B4,1,2),$L$13:$O$18,MATCH(MID(B4,3,2),$M$12:$O$12,0)+1,0)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IF(VALUE(RIGHT(I4,3))&lt;=100,SUBSTITUTE(I4,"A","J"), IF(VALUE(RIGHT(I4,3))&lt;=200,SUBSTITUTE(I4,"G","D"),SUBSTITUTE(I4,"C","E")))</f>
        <v>123E456</v>
      </c>
      <c r="L4" s="2" t="s">
        <v>41</v>
      </c>
      <c r="M4" s="2" t="str">
        <f t="array" ref="M4">TEXT(SUM((LEFT($B$4:$B$23,2)=L4)*$G$4:$G$23)/SUM($G$4:$G$23), "0.0%")</f>
        <v>22.4%</v>
      </c>
    </row>
    <row r="5" spans="2:15" x14ac:dyDescent="0.45">
      <c r="B5" s="2" t="s">
        <v>42</v>
      </c>
      <c r="C5" s="2" t="str">
        <f t="shared" ref="C5:C23" si="0">VLOOKUP(MID(B5,1,2),$L$13:$O$18,MATCH(MID(B5,3,2),$M$12:$O$12,0)+1,0)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 IF(VALUE(RIGHT(I5,3))&lt;=200,SUBSTITUTE(I5,"G","D"),SUBSTITUTE(I5,"C","E")))</f>
        <v>234J095</v>
      </c>
      <c r="L5" s="2" t="s">
        <v>44</v>
      </c>
      <c r="M5" s="2" t="str">
        <f t="array" ref="M5">TEXT(SUM((LEFT($B$4:$B$23,2)=L5)*$G$4:$G$23)/SUM($G$4:$G$23), "0.0%")</f>
        <v>15.6%</v>
      </c>
    </row>
    <row r="6" spans="2:15" x14ac:dyDescent="0.45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TEXT(SUM((LEFT($B$4:$B$23,2)=L6)*$G$4:$G$23)/SUM($G$4:$G$23), "0.0%")</f>
        <v>18.7%</v>
      </c>
    </row>
    <row r="7" spans="2:15" x14ac:dyDescent="0.45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TEXT(SUM((LEFT($B$4:$B$23,2)=L7)*$G$4:$G$23)/SUM($G$4:$G$23), "0.0%")</f>
        <v>18.0%</v>
      </c>
    </row>
    <row r="8" spans="2:15" x14ac:dyDescent="0.45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TEXT(SUM((LEFT($B$4:$B$23,2)=L8)*$G$4:$G$23)/SUM($G$4:$G$23), "0.0%")</f>
        <v>14.2%</v>
      </c>
    </row>
    <row r="9" spans="2:15" x14ac:dyDescent="0.45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TEXT(SUM((LEFT($B$4:$B$23,2)=L9)*$G$4:$G$23)/SUM($G$4:$G$23), "0.0%")</f>
        <v>11.0%</v>
      </c>
    </row>
    <row r="10" spans="2:15" x14ac:dyDescent="0.45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45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45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5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5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5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45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5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5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5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45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45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45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ROUND(AVERAGE(LARGE(D$4:D$23,{1,2,3})),1) &amp; "-" &amp; ROUND(AVERAGE(SMALL(D$4:D$23,{1,2,3})),1)</f>
        <v>138.3-34.7</v>
      </c>
      <c r="M22" s="2" t="str">
        <f t="array" ref="M22">ROUND(AVERAGE(LARGE(E$4:E$23,{1,2,3})),1) &amp; "-" &amp; ROUND(AVERAGE(SMALL(E$4:E$23,{1,2,3})),1)</f>
        <v>39-18</v>
      </c>
      <c r="N22" s="2" t="str">
        <f t="array" ref="N22">ROUND(AVERAGE(LARGE(F$4:F$23,{1,2,3})),1) &amp; "-" &amp; ROUND(AVERAGE(SMALL(F$4:F$23,{1,2,3})),1)</f>
        <v>45-25</v>
      </c>
    </row>
    <row r="23" spans="2:15" x14ac:dyDescent="0.45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1:F19"/>
  <sheetViews>
    <sheetView workbookViewId="0">
      <selection activeCell="D22" sqref="D22"/>
    </sheetView>
  </sheetViews>
  <sheetFormatPr defaultRowHeight="17" x14ac:dyDescent="0.45"/>
  <cols>
    <col min="1" max="1" width="3.25" customWidth="1"/>
    <col min="2" max="2" width="16.4140625" bestFit="1" customWidth="1"/>
    <col min="3" max="4" width="12.83203125" bestFit="1" customWidth="1"/>
    <col min="5" max="5" width="10.58203125" bestFit="1" customWidth="1"/>
    <col min="6" max="6" width="12.5" bestFit="1" customWidth="1"/>
    <col min="7" max="7" width="6.83203125" bestFit="1" customWidth="1"/>
    <col min="8" max="9" width="13.25" bestFit="1" customWidth="1"/>
  </cols>
  <sheetData>
    <row r="1" spans="2:6" x14ac:dyDescent="0.45">
      <c r="B1" s="25" t="s">
        <v>262</v>
      </c>
      <c r="C1" t="s">
        <v>263</v>
      </c>
    </row>
    <row r="3" spans="2:6" x14ac:dyDescent="0.45">
      <c r="B3" s="26" t="s">
        <v>270</v>
      </c>
      <c r="C3" s="5"/>
      <c r="D3" s="26" t="s">
        <v>266</v>
      </c>
      <c r="E3" s="5"/>
      <c r="F3" s="5"/>
    </row>
    <row r="4" spans="2:6" x14ac:dyDescent="0.45">
      <c r="B4" s="26" t="s">
        <v>264</v>
      </c>
      <c r="C4" s="26" t="s">
        <v>275</v>
      </c>
      <c r="D4" s="27" t="s">
        <v>267</v>
      </c>
      <c r="E4" s="27" t="s">
        <v>268</v>
      </c>
      <c r="F4" s="27" t="s">
        <v>269</v>
      </c>
    </row>
    <row r="5" spans="2:6" x14ac:dyDescent="0.45">
      <c r="B5" s="44" t="s">
        <v>271</v>
      </c>
      <c r="C5" s="28">
        <v>45748</v>
      </c>
      <c r="D5" s="29">
        <v>11</v>
      </c>
      <c r="E5" s="29">
        <v>12</v>
      </c>
      <c r="F5" s="29">
        <v>6</v>
      </c>
    </row>
    <row r="6" spans="2:6" x14ac:dyDescent="0.45">
      <c r="B6" s="45"/>
      <c r="C6" s="28">
        <v>45749</v>
      </c>
      <c r="D6" s="29">
        <v>3</v>
      </c>
      <c r="E6" s="29">
        <v>3</v>
      </c>
      <c r="F6" s="29">
        <v>1</v>
      </c>
    </row>
    <row r="7" spans="2:6" x14ac:dyDescent="0.45">
      <c r="B7" s="45"/>
      <c r="C7" s="28">
        <v>45750</v>
      </c>
      <c r="D7" s="29" t="s">
        <v>280</v>
      </c>
      <c r="E7" s="29">
        <v>5</v>
      </c>
      <c r="F7" s="29">
        <v>1</v>
      </c>
    </row>
    <row r="8" spans="2:6" x14ac:dyDescent="0.45">
      <c r="B8" s="45"/>
      <c r="C8" s="28">
        <v>45762</v>
      </c>
      <c r="D8" s="29" t="s">
        <v>280</v>
      </c>
      <c r="E8" s="29">
        <v>2</v>
      </c>
      <c r="F8" s="29" t="s">
        <v>280</v>
      </c>
    </row>
    <row r="9" spans="2:6" x14ac:dyDescent="0.45">
      <c r="B9" s="44" t="s">
        <v>276</v>
      </c>
      <c r="C9" s="45"/>
      <c r="D9" s="29">
        <v>14</v>
      </c>
      <c r="E9" s="29">
        <v>22</v>
      </c>
      <c r="F9" s="29">
        <v>8</v>
      </c>
    </row>
    <row r="10" spans="2:6" x14ac:dyDescent="0.45">
      <c r="B10" s="44" t="s">
        <v>272</v>
      </c>
      <c r="C10" s="28">
        <v>45748</v>
      </c>
      <c r="D10" s="29">
        <v>3</v>
      </c>
      <c r="E10" s="29">
        <v>1</v>
      </c>
      <c r="F10" s="29">
        <v>1</v>
      </c>
    </row>
    <row r="11" spans="2:6" x14ac:dyDescent="0.45">
      <c r="B11" s="45"/>
      <c r="C11" s="28">
        <v>45749</v>
      </c>
      <c r="D11" s="29" t="s">
        <v>280</v>
      </c>
      <c r="E11" s="29">
        <v>1</v>
      </c>
      <c r="F11" s="29">
        <v>1</v>
      </c>
    </row>
    <row r="12" spans="2:6" x14ac:dyDescent="0.45">
      <c r="B12" s="45"/>
      <c r="C12" s="28">
        <v>45750</v>
      </c>
      <c r="D12" s="29" t="s">
        <v>280</v>
      </c>
      <c r="E12" s="29" t="s">
        <v>280</v>
      </c>
      <c r="F12" s="29">
        <v>1</v>
      </c>
    </row>
    <row r="13" spans="2:6" x14ac:dyDescent="0.45">
      <c r="B13" s="44" t="s">
        <v>277</v>
      </c>
      <c r="C13" s="45"/>
      <c r="D13" s="29">
        <v>3</v>
      </c>
      <c r="E13" s="29">
        <v>2</v>
      </c>
      <c r="F13" s="29">
        <v>3</v>
      </c>
    </row>
    <row r="14" spans="2:6" ht="34" x14ac:dyDescent="0.45">
      <c r="B14" s="27" t="s">
        <v>273</v>
      </c>
      <c r="C14" s="28">
        <v>45748</v>
      </c>
      <c r="D14" s="29">
        <v>2</v>
      </c>
      <c r="E14" s="29" t="s">
        <v>280</v>
      </c>
      <c r="F14" s="29">
        <v>1</v>
      </c>
    </row>
    <row r="15" spans="2:6" x14ac:dyDescent="0.45">
      <c r="B15" s="44" t="s">
        <v>278</v>
      </c>
      <c r="C15" s="45"/>
      <c r="D15" s="29">
        <v>2</v>
      </c>
      <c r="E15" s="29" t="s">
        <v>280</v>
      </c>
      <c r="F15" s="29">
        <v>1</v>
      </c>
    </row>
    <row r="16" spans="2:6" x14ac:dyDescent="0.45">
      <c r="B16" s="44" t="s">
        <v>274</v>
      </c>
      <c r="C16" s="28">
        <v>45748</v>
      </c>
      <c r="D16" s="29" t="s">
        <v>280</v>
      </c>
      <c r="E16" s="29">
        <v>1</v>
      </c>
      <c r="F16" s="29" t="s">
        <v>280</v>
      </c>
    </row>
    <row r="17" spans="2:6" x14ac:dyDescent="0.45">
      <c r="B17" s="45"/>
      <c r="C17" s="28">
        <v>45750</v>
      </c>
      <c r="D17" s="29">
        <v>1</v>
      </c>
      <c r="E17" s="29" t="s">
        <v>280</v>
      </c>
      <c r="F17" s="29" t="s">
        <v>280</v>
      </c>
    </row>
    <row r="18" spans="2:6" x14ac:dyDescent="0.45">
      <c r="B18" s="44" t="s">
        <v>279</v>
      </c>
      <c r="C18" s="45"/>
      <c r="D18" s="29">
        <v>1</v>
      </c>
      <c r="E18" s="29">
        <v>1</v>
      </c>
      <c r="F18" s="29" t="s">
        <v>280</v>
      </c>
    </row>
    <row r="19" spans="2:6" x14ac:dyDescent="0.45">
      <c r="B19" s="44" t="s">
        <v>265</v>
      </c>
      <c r="C19" s="45"/>
      <c r="D19" s="29">
        <v>20</v>
      </c>
      <c r="E19" s="29">
        <v>25</v>
      </c>
      <c r="F19" s="29">
        <v>12</v>
      </c>
    </row>
  </sheetData>
  <mergeCells count="8">
    <mergeCell ref="B16:B17"/>
    <mergeCell ref="B18:C18"/>
    <mergeCell ref="B19:C19"/>
    <mergeCell ref="B5:B8"/>
    <mergeCell ref="B9:C9"/>
    <mergeCell ref="B10:B12"/>
    <mergeCell ref="B13:C13"/>
    <mergeCell ref="B15:C15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299D9-49FD-4750-9E3A-3DA1A2F8CCDA}">
  <sheetPr codeName="Sheet9">
    <outlinePr summaryBelow="0"/>
  </sheetPr>
  <dimension ref="B1:F11"/>
  <sheetViews>
    <sheetView showGridLines="0" workbookViewId="0">
      <selection activeCell="G11" sqref="G11"/>
    </sheetView>
  </sheetViews>
  <sheetFormatPr defaultRowHeight="17" outlineLevelRow="1" outlineLevelCol="1" x14ac:dyDescent="0.45"/>
  <cols>
    <col min="3" max="3" width="8.5" bestFit="1" customWidth="1"/>
    <col min="4" max="6" width="9.1640625" bestFit="1" customWidth="1" outlineLevel="1"/>
  </cols>
  <sheetData>
    <row r="1" spans="2:6" ht="17.5" thickBot="1" x14ac:dyDescent="0.5"/>
    <row r="2" spans="2:6" x14ac:dyDescent="0.45">
      <c r="B2" s="33" t="s">
        <v>286</v>
      </c>
      <c r="C2" s="34"/>
      <c r="D2" s="40"/>
      <c r="E2" s="40"/>
      <c r="F2" s="40"/>
    </row>
    <row r="3" spans="2:6" collapsed="1" x14ac:dyDescent="0.45">
      <c r="B3" s="32"/>
      <c r="C3" s="32"/>
      <c r="D3" s="41" t="s">
        <v>288</v>
      </c>
      <c r="E3" s="41" t="s">
        <v>283</v>
      </c>
      <c r="F3" s="41" t="s">
        <v>285</v>
      </c>
    </row>
    <row r="4" spans="2:6" ht="64" hidden="1" outlineLevel="1" x14ac:dyDescent="0.45">
      <c r="B4" s="36"/>
      <c r="C4" s="36"/>
      <c r="E4" s="43" t="s">
        <v>284</v>
      </c>
      <c r="F4" s="43" t="s">
        <v>284</v>
      </c>
    </row>
    <row r="5" spans="2:6" x14ac:dyDescent="0.45">
      <c r="B5" s="37" t="s">
        <v>287</v>
      </c>
      <c r="C5" s="38"/>
      <c r="D5" s="35"/>
      <c r="E5" s="35"/>
      <c r="F5" s="35"/>
    </row>
    <row r="6" spans="2:6" outlineLevel="1" x14ac:dyDescent="0.45">
      <c r="B6" s="36"/>
      <c r="C6" s="36" t="s">
        <v>281</v>
      </c>
      <c r="D6" s="30">
        <v>5.5E-2</v>
      </c>
      <c r="E6" s="42">
        <v>5.8000000000000003E-2</v>
      </c>
      <c r="F6" s="42">
        <v>5.1999999999999998E-2</v>
      </c>
    </row>
    <row r="7" spans="2:6" x14ac:dyDescent="0.45">
      <c r="B7" s="37" t="s">
        <v>289</v>
      </c>
      <c r="C7" s="38"/>
      <c r="D7" s="35"/>
      <c r="E7" s="35"/>
      <c r="F7" s="35"/>
    </row>
    <row r="8" spans="2:6" ht="17.5" outlineLevel="1" thickBot="1" x14ac:dyDescent="0.5">
      <c r="B8" s="39"/>
      <c r="C8" s="39" t="s">
        <v>282</v>
      </c>
      <c r="D8" s="31">
        <v>764046.48687129002</v>
      </c>
      <c r="E8" s="31">
        <v>769597.62824588502</v>
      </c>
      <c r="F8" s="31">
        <v>758519.981602657</v>
      </c>
    </row>
    <row r="9" spans="2:6" x14ac:dyDescent="0.45">
      <c r="B9" t="s">
        <v>290</v>
      </c>
    </row>
    <row r="10" spans="2:6" x14ac:dyDescent="0.45">
      <c r="B10" t="s">
        <v>291</v>
      </c>
    </row>
    <row r="11" spans="2:6" x14ac:dyDescent="0.45">
      <c r="B11" t="s">
        <v>292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H11" sqref="H11"/>
    </sheetView>
  </sheetViews>
  <sheetFormatPr defaultRowHeight="17" x14ac:dyDescent="0.45"/>
  <cols>
    <col min="2" max="2" width="10" customWidth="1"/>
    <col min="3" max="3" width="11.83203125" bestFit="1" customWidth="1"/>
    <col min="5" max="5" width="6.33203125" customWidth="1"/>
    <col min="6" max="6" width="4.33203125" customWidth="1"/>
    <col min="7" max="7" width="11.83203125" customWidth="1"/>
  </cols>
  <sheetData>
    <row r="2" spans="2:7" x14ac:dyDescent="0.45">
      <c r="B2" s="1" t="s">
        <v>8</v>
      </c>
      <c r="C2" s="21">
        <v>50000000</v>
      </c>
      <c r="G2" s="10" t="s">
        <v>12</v>
      </c>
    </row>
    <row r="3" spans="2:7" ht="16.5" customHeight="1" x14ac:dyDescent="0.45">
      <c r="B3" s="1" t="s">
        <v>9</v>
      </c>
      <c r="C3" s="20">
        <v>5.5E-2</v>
      </c>
      <c r="G3" s="17">
        <f>월납입액</f>
        <v>764046.48687128967</v>
      </c>
    </row>
    <row r="4" spans="2:7" x14ac:dyDescent="0.45">
      <c r="B4" s="1" t="s">
        <v>10</v>
      </c>
      <c r="C4" s="1">
        <v>5</v>
      </c>
      <c r="E4" s="46" t="s">
        <v>13</v>
      </c>
      <c r="F4" s="2">
        <v>2</v>
      </c>
      <c r="G4" s="18">
        <f t="dataTable" ref="G4:G8" dt2D="0" dtr="0" r1="C4"/>
        <v>1763826.2463254642</v>
      </c>
    </row>
    <row r="5" spans="2:7" x14ac:dyDescent="0.45">
      <c r="B5" s="1" t="s">
        <v>11</v>
      </c>
      <c r="C5" s="21">
        <v>10000000</v>
      </c>
      <c r="E5" s="46"/>
      <c r="F5" s="2">
        <v>3</v>
      </c>
      <c r="G5" s="18">
        <v>1207836.0721724113</v>
      </c>
    </row>
    <row r="6" spans="2:7" x14ac:dyDescent="0.45">
      <c r="B6" s="1" t="s">
        <v>12</v>
      </c>
      <c r="C6" s="17">
        <f>PMT(C3/12,C4*12,-(C2-C5),,0)</f>
        <v>764046.48687128967</v>
      </c>
      <c r="E6" s="46"/>
      <c r="F6" s="2">
        <v>4</v>
      </c>
      <c r="G6" s="18">
        <v>930259.00908972777</v>
      </c>
    </row>
    <row r="7" spans="2:7" x14ac:dyDescent="0.45">
      <c r="E7" s="46"/>
      <c r="F7" s="2">
        <v>5</v>
      </c>
      <c r="G7" s="18">
        <v>764046.48687128967</v>
      </c>
    </row>
    <row r="8" spans="2:7" x14ac:dyDescent="0.45">
      <c r="E8" s="46"/>
      <c r="F8" s="2">
        <v>6</v>
      </c>
      <c r="G8" s="18">
        <v>653515.48342245363</v>
      </c>
    </row>
  </sheetData>
  <scenarios current="0" sqref="C6">
    <scenario name="이율증가" locked="1" count="1" user="송민정" comment="만든 사람 송민정 날짜 2026-09-06">
      <inputCells r="C3" val="0.058" numFmtId="10"/>
    </scenario>
    <scenario name="이율감소" locked="1" count="1" user="송민정" comment="만든 사람 송민정 날짜 2026-09-06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J7" sqref="J7"/>
    </sheetView>
  </sheetViews>
  <sheetFormatPr defaultRowHeight="17" x14ac:dyDescent="0.45"/>
  <cols>
    <col min="1" max="1" width="2.25" customWidth="1"/>
    <col min="2" max="2" width="13.83203125" customWidth="1"/>
    <col min="3" max="3" width="17" customWidth="1"/>
    <col min="4" max="4" width="2.83203125" customWidth="1"/>
    <col min="5" max="5" width="11.5" customWidth="1"/>
  </cols>
  <sheetData>
    <row r="2" spans="2:3" x14ac:dyDescent="0.45">
      <c r="B2" s="9" t="s">
        <v>7</v>
      </c>
      <c r="C2" s="9" t="s">
        <v>14</v>
      </c>
    </row>
    <row r="3" spans="2:3" x14ac:dyDescent="0.45">
      <c r="B3" s="1" t="s">
        <v>228</v>
      </c>
      <c r="C3" s="23">
        <v>0.4</v>
      </c>
    </row>
    <row r="4" spans="2:3" x14ac:dyDescent="0.45">
      <c r="B4" s="1" t="s">
        <v>229</v>
      </c>
      <c r="C4" s="23">
        <v>0.2</v>
      </c>
    </row>
    <row r="5" spans="2:3" x14ac:dyDescent="0.45">
      <c r="B5" s="1" t="s">
        <v>230</v>
      </c>
      <c r="C5" s="23">
        <v>-0.18</v>
      </c>
    </row>
    <row r="6" spans="2:3" x14ac:dyDescent="0.45">
      <c r="B6" s="1" t="s">
        <v>231</v>
      </c>
      <c r="C6" s="23">
        <v>-0.46</v>
      </c>
    </row>
    <row r="7" spans="2:3" x14ac:dyDescent="0.45">
      <c r="B7" s="1" t="s">
        <v>232</v>
      </c>
      <c r="C7" s="23">
        <v>-0.21</v>
      </c>
    </row>
    <row r="8" spans="2:3" x14ac:dyDescent="0.45">
      <c r="B8" s="1" t="s">
        <v>233</v>
      </c>
      <c r="C8" s="23">
        <v>0.08</v>
      </c>
    </row>
    <row r="9" spans="2:3" x14ac:dyDescent="0.45">
      <c r="B9" s="1" t="s">
        <v>234</v>
      </c>
      <c r="C9" s="23">
        <v>0.2</v>
      </c>
    </row>
    <row r="10" spans="2:3" x14ac:dyDescent="0.45">
      <c r="B10" s="1" t="s">
        <v>235</v>
      </c>
      <c r="C10" s="23">
        <v>7.0000000000000007E-2</v>
      </c>
    </row>
    <row r="11" spans="2:3" x14ac:dyDescent="0.45">
      <c r="B11" s="1" t="s">
        <v>236</v>
      </c>
      <c r="C11" s="23">
        <v>0.17</v>
      </c>
    </row>
    <row r="12" spans="2:3" x14ac:dyDescent="0.45">
      <c r="B12" s="1" t="s">
        <v>237</v>
      </c>
      <c r="C12" s="23">
        <v>0.75</v>
      </c>
    </row>
    <row r="13" spans="2:3" x14ac:dyDescent="0.45">
      <c r="B13" s="1" t="s">
        <v>238</v>
      </c>
      <c r="C13" s="23">
        <v>0.3</v>
      </c>
    </row>
    <row r="14" spans="2:3" x14ac:dyDescent="0.45">
      <c r="B14" s="1" t="s">
        <v>239</v>
      </c>
      <c r="C14" s="23">
        <v>0.01</v>
      </c>
    </row>
    <row r="15" spans="2:3" x14ac:dyDescent="0.45">
      <c r="B15" s="1" t="s">
        <v>240</v>
      </c>
      <c r="C15" s="23">
        <v>0.23</v>
      </c>
    </row>
    <row r="16" spans="2:3" x14ac:dyDescent="0.45">
      <c r="B16" s="1" t="s">
        <v>241</v>
      </c>
      <c r="C16" s="23">
        <v>0.47</v>
      </c>
    </row>
    <row r="17" spans="2:3" x14ac:dyDescent="0.45">
      <c r="B17" s="1" t="s">
        <v>242</v>
      </c>
      <c r="C17" s="23">
        <v>7.0000000000000007E-2</v>
      </c>
    </row>
    <row r="18" spans="2:3" x14ac:dyDescent="0.45">
      <c r="B18" s="1" t="s">
        <v>243</v>
      </c>
      <c r="C18" s="23">
        <v>-0.6</v>
      </c>
    </row>
    <row r="19" spans="2:3" x14ac:dyDescent="0.45">
      <c r="B19" s="1" t="s">
        <v>244</v>
      </c>
      <c r="C19" s="23">
        <v>-0.3</v>
      </c>
    </row>
    <row r="20" spans="2:3" x14ac:dyDescent="0.45">
      <c r="B20" s="1" t="s">
        <v>245</v>
      </c>
      <c r="C20" s="23">
        <v>0.05</v>
      </c>
    </row>
    <row r="21" spans="2:3" x14ac:dyDescent="0.45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workbookViewId="0">
      <selection activeCell="J4" sqref="J4"/>
    </sheetView>
  </sheetViews>
  <sheetFormatPr defaultRowHeight="17" x14ac:dyDescent="0.45"/>
  <cols>
    <col min="1" max="1" width="1.58203125" customWidth="1"/>
    <col min="2" max="2" width="9.33203125" customWidth="1"/>
  </cols>
  <sheetData>
    <row r="2" spans="2:8" x14ac:dyDescent="0.45">
      <c r="B2" t="s">
        <v>259</v>
      </c>
    </row>
    <row r="3" spans="2:8" x14ac:dyDescent="0.45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5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5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5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5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5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E10" sqref="E10"/>
    </sheetView>
  </sheetViews>
  <sheetFormatPr defaultRowHeight="17" x14ac:dyDescent="0.45"/>
  <cols>
    <col min="1" max="1" width="3.33203125" customWidth="1"/>
    <col min="3" max="3" width="13.33203125" customWidth="1"/>
    <col min="4" max="4" width="14.08203125" customWidth="1"/>
    <col min="5" max="5" width="11.08203125" customWidth="1"/>
    <col min="7" max="7" width="11.33203125" customWidth="1"/>
    <col min="9" max="9" width="2.5" customWidth="1"/>
  </cols>
  <sheetData>
    <row r="3" spans="2:11" x14ac:dyDescent="0.45">
      <c r="B3" t="s">
        <v>26</v>
      </c>
      <c r="J3" t="s">
        <v>27</v>
      </c>
    </row>
    <row r="4" spans="2:11" x14ac:dyDescent="0.45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5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5">
      <c r="B6" s="2"/>
      <c r="C6" s="2"/>
      <c r="D6" s="22"/>
      <c r="E6" s="1"/>
      <c r="F6" s="2"/>
      <c r="G6" s="1"/>
      <c r="H6" s="1"/>
      <c r="J6" s="1" t="s">
        <v>248</v>
      </c>
      <c r="K6" s="19">
        <v>75000</v>
      </c>
    </row>
    <row r="7" spans="2:11" x14ac:dyDescent="0.45">
      <c r="B7" s="2"/>
      <c r="C7" s="2"/>
      <c r="D7" s="22"/>
      <c r="E7" s="1"/>
      <c r="F7" s="2"/>
      <c r="G7" s="1"/>
      <c r="H7" s="1"/>
      <c r="J7" s="1" t="s">
        <v>249</v>
      </c>
      <c r="K7" s="19">
        <v>58000</v>
      </c>
    </row>
    <row r="8" spans="2:11" x14ac:dyDescent="0.45">
      <c r="B8" s="2"/>
      <c r="C8" s="2"/>
      <c r="D8" s="22"/>
      <c r="E8" s="1"/>
      <c r="F8" s="2"/>
      <c r="G8" s="1"/>
      <c r="H8" s="1"/>
      <c r="J8" s="1" t="s">
        <v>250</v>
      </c>
      <c r="K8" s="19">
        <v>58000</v>
      </c>
    </row>
    <row r="9" spans="2:11" x14ac:dyDescent="0.45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45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774700</xdr:colOff>
                <xdr:row>0</xdr:row>
                <xdr:rowOff>76200</xdr:rowOff>
              </from>
              <to>
                <xdr:col>4</xdr:col>
                <xdr:colOff>19050</xdr:colOff>
                <xdr:row>2</xdr:row>
                <xdr:rowOff>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0 E A A B Q S w M E F A A C A A g A u I 4 m X f Y X f a W k A A A A 9 g A A A B I A H A B D b 2 5 m a W c v U G F j a 2 F n Z S 5 4 b W w g o h g A K K A U A A A A A A A A A A A A A A A A A A A A A A A A A A A A h Y + x D o I w G I R f h X S n B Y z R k J 8 y O C q J 0 c S 4 N q V C A 7 S G F s u 7 O f h I v o I 1 i r o 5 3 H B 3 3 3 B 3 v 9 4 g H 7 s 2 u I j e S K 0 y F O M I B U J x X U p V Z W i w p 3 C J c g p b x h t W i c D D y q S j K T N U W 3 t O C X H O Y T f D u q 9 I E k U x O R a b P a 9 F x 9 A H l v / h U C p j m e I C U T i 8 x t A E x / O F l 9 8 E Z A q h k O o L J L 5 7 t j 8 h r I b W D r 2 g j Q 7 X O y C T B f L + Q B 9 Q S w M E F A A C A A g A u I 4 m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i O J l 1 6 Z Y b D p w E A A E g C A A A T A B w A R m 9 y b X V s Y X M v U 2 V j d G l v b j E u b S C i G A A o o B Q A A A A A A A A A A A A A A A A A A A A A A A A A A A B 1 U M 9 L G 0 E Y v Q f y P w z T S 4 J L S E L x o O Q g C Y V e 2 l L t K R v C Z P 3 Q t d l d 2 R l z E c F q U i L m E H 8 m 6 u I v I p q e t h r t Q u k / t D P z P 3 Q 2 2 9 J Y c C 4 f 7 / H m e 9 9 7 F A x m O j a a j 2 d u N p l I J u g y c W E R C a 8 p t 7 / I T p f f D l A B 1 Y E l E 0 g 9 c d b l D 4 F i 5 g w D K M 2 U C C M 1 Q i H 1 x q x D p u j Y D G x G U 7 g 4 o 3 + i 4 F L d W q G O r b + 3 o e S a D d B L Q D 8 z Z 1 X P Z / P T V f F z J E + 8 X B j s V O V R M w z 8 K b E 7 U E N + f Z R H Q + W T i m T Z 1 / l s W g + D g N / 3 / v 2 I N Y r 2 x Z O n Z 3 P y t K N H R 3 e 6 4 v y G P z T j 0 2 W / K U + G G W I Y i z W c 1 l C 5 6 A J h 8 I 4 0 z C U S h f 7 g O q v g M h N o g b l r U E l r c c 7 q f w X E u d f L 8 8 Y y W K S A s f a W g V X A k z J c 2 S h H f V T + 7 H i F x a U X f v d 5 1 0 O i N 0 K i 3 c d q 1 Q K p q a o + g u U 0 o O j U 1 y y b p p 7 Z a e t Y H I / E d U s o Z t s T v w 7 5 g Y c 1 h M W W L 2 4 3 x Z W v k k + w v Z b S 8 m + t M Y g r a P f 5 x c 4 E H u w 9 w 3 z 3 L v Q 3 x 1 h Z 7 L f D H 1 5 4 P / y 7 Y k w p i d J G 1 E Y 6 m T D t l y P N / g Z Q S w E C L Q A U A A I A C A C 4 j i Z d 9 h d 9 p a Q A A A D 2 A A A A E g A A A A A A A A A A A A A A A A A A A A A A Q 2 9 u Z m l n L 1 B h Y 2 t h Z 2 U u e G 1 s U E s B A i 0 A F A A C A A g A u I 4 m X Q / K 6 a u k A A A A 6 Q A A A B M A A A A A A A A A A A A A A A A A 8 A A A A F t D b 2 5 0 Z W 5 0 X 1 R 5 c G V z X S 5 4 b W x Q S w E C L Q A U A A I A C A C 4 j i Z d e m W G w 6 c B A A B I A g A A E w A A A A A A A A A A A A A A A A D h A Q A A R m 9 y b X V s Y X M v U 2 V j d G l v b j E u b V B L B Q Y A A A A A A w A D A M I A A A D V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C g A A A A A A A M g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M l O U M l O D Q l R U Q l O D M l O D E l R U Q l O E M l O T A l R U I l Q T c l Q T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z M 2 U w Z W I 0 Z i 0 0 M D h l L T R k M j I t Y m U y Y y 0 3 O G I y M z c 4 M D h i N 2 Y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2 D k O y D i S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U G l 2 b 3 R P Y m p l Y 3 R O Y W 1 l I i B W Y W x 1 Z T 0 i c + u 2 h O y E n e y e k e y X h S 0 x I e 2 U v O u y l y D t h Y z s n b T r u J Q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5 L T A 2 V D A 4 O j U z O j Q 4 L j c x M D E x M j N a I i A v P j x F b n R y e S B U e X B l P S J G a W x s Q 2 9 s d W 1 u V H l w Z X M i I F Z h b H V l P S J z Q W d Z R 0 J 3 V T 0 i I C 8 + P E V u d H J 5 I F R 5 c G U 9 I k Z p b G x D b 2 x 1 b W 5 O Y W 1 l c y I g V m F s d W U 9 I n N b J n F 1 b 3 Q 7 7 J y E 7 Y y Q 7 J 6 l 7 L 2 U 6 5 O c J n F 1 b 3 Q 7 L C Z x d W 9 0 O + y W t O y i h e y D g e 2 D n O u q h S Z x d W 9 0 O y w m c X V v d D v s n I T t j J D s n q X r q o U m c X V v d D s s J n F 1 b 3 Q 7 7 J y E 7 Y y Q 6 4 K g 7 K e c J n F 1 b 3 Q 7 L C Z x d W 9 0 O + y c h O 2 M k O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c h O 2 D g e 2 M k O u n p C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7 J y E 7 Y O B 7 Y y Q 6 6 e k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C 9 f J U V D J T l D J T g 0 J U V E J T g z J T g x J U V E J T h D J T k w J U V C J U E 3 J U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+ 8 s y 9 t n 2 A R Y q z x 9 n t H Q 5 P A A A A A A I A A A A A A B B m A A A A A Q A A I A A A A K o 2 w w n H R h I w o F P H H r t f h m T m N Y D x f U e h l q v + x 1 p n K j X E A A A A A A 6 A A A A A A g A A I A A A A O H t 3 n T L Y s o r z r H W 7 u b D U 3 P t o v R B F 4 v Z G q h / A T p t b z y z U A A A A B d b f k w r f w E I j x s S F E p 8 i R I 1 5 M l Z A J T W g s 5 U l + a 4 F a 4 V U 9 + q Z B e J t x 5 l a T Q m 5 s j J R G T w T m A T Z n C + c Y L R 4 N 6 d N 4 G 5 x n 4 j T 8 N H V s Z M B 3 N b i m 1 S Q A A A A A o c m x A f F M S 7 g v y I n H j t J l B f J 9 + x 3 L t U Q e S n H x y l p 8 1 j Q I / A D J e r 2 L u C 8 j u C O m m N 8 q 5 q L u X X n Z P s F h / c x x x x / F c = < / D a t a M a s h u p > 
</file>

<file path=customXml/itemProps1.xml><?xml version="1.0" encoding="utf-8"?>
<ds:datastoreItem xmlns:ds="http://schemas.openxmlformats.org/officeDocument/2006/customXml" ds:itemID="{33C5F541-3B95-4BCD-AD35-0157BFCB67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민정 송</cp:lastModifiedBy>
  <cp:lastPrinted>2025-06-02T08:40:00Z</cp:lastPrinted>
  <dcterms:created xsi:type="dcterms:W3CDTF">2025-01-23T06:42:19Z</dcterms:created>
  <dcterms:modified xsi:type="dcterms:W3CDTF">2026-09-06T09:27:48Z</dcterms:modified>
</cp:coreProperties>
</file>