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길벗컴활1급통합\기출\01회\"/>
    </mc:Choice>
  </mc:AlternateContent>
  <xr:revisionPtr revIDLastSave="0" documentId="13_ncr:1_{5961EF44-ACFA-410F-BFF7-6F71B09336D5}" xr6:coauthVersionLast="47" xr6:coauthVersionMax="47" xr10:uidLastSave="{00000000-0000-0000-0000-000000000000}"/>
  <bookViews>
    <workbookView xWindow="-108" yWindow="-108" windowWidth="23256" windowHeight="12456" tabRatio="721" activeTab="2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3" l="1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M22" i="3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G3" i="4"/>
  <c r="J3" i="1"/>
  <c r="C6" i="4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4" i="3" a="1"/>
  <c r="H11" i="3" a="1"/>
  <c r="H17" i="3" a="1"/>
  <c r="H15" i="3" a="1"/>
  <c r="H21" i="3" a="1"/>
  <c r="H23" i="3" a="1"/>
  <c r="H6" i="3" a="1"/>
  <c r="H10" i="3" a="1"/>
  <c r="H12" i="3" a="1"/>
  <c r="H18" i="3" a="1"/>
  <c r="H22" i="3" a="1"/>
  <c r="H7" i="3" a="1"/>
  <c r="H13" i="3" a="1"/>
  <c r="H19" i="3" a="1"/>
  <c r="H8" i="3" a="1"/>
  <c r="H14" i="3" a="1"/>
  <c r="H20" i="3" a="1"/>
  <c r="H9" i="3" a="1"/>
  <c r="H16" i="3" a="1"/>
  <c r="H22" i="3" l="1"/>
  <c r="H16" i="3"/>
  <c r="H10" i="3"/>
  <c r="H21" i="3"/>
  <c r="H15" i="3"/>
  <c r="H9" i="3"/>
  <c r="H20" i="3"/>
  <c r="H14" i="3"/>
  <c r="H8" i="3"/>
  <c r="H19" i="3"/>
  <c r="H13" i="3"/>
  <c r="H7" i="3"/>
  <c r="H18" i="3"/>
  <c r="H12" i="3"/>
  <c r="H6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357A6C62-B171-48E0-BA1C-A0B46409B8D4}" name="MS Access Database_Query1" type="1" refreshedVersion="8" background="1">
    <dbPr connection="DSN=MS Access Database;DBQ=C:\Users\user\Downloads\길벗컴활1급통합\기출\01회\위판장별판매현황.accdb;DefaultDir=C:\Users\user\Downloads\길벗컴활1급통합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<sst xmlns="http://schemas.openxmlformats.org/spreadsheetml/2006/main" count="742" uniqueCount="296">
  <si>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</si>
  <si>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</si>
  <si>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</si>
  <si>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</si>
  <si>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</si>
  <si>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</si>
  <si>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</si>
  <si>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</si>
  <si>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</si>
  <si>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</si>
  <si>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</si>
  <si>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</si>
  <si>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</si>
  <si>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</si>
  <si>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</si>
  <si>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</si>
  <si>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</si>
  <si>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</si>
  <si>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</si>
  <si>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</si>
  <si>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</si>
  <si>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</si>
  <si>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</si>
  <si>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</si>
  <si>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</si>
  <si>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</si>
  <si>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</si>
  <si>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</si>
  <si>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</si>
  <si>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</si>
  <si>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</si>
  <si>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</si>
  <si>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</si>
  <si>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</si>
  <si>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</si>
  <si>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</si>
  <si>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</si>
  <si>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</si>
  <si>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</si>
  <si>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</si>
  <si>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</si>
  <si>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</si>
  <si>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</si>
  <si>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</si>
  <si>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</si>
  <si>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</si>
  <si>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</si>
  <si>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</si>
  <si>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</si>
  <si>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</si>
  <si>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</si>
  <si>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</si>
  <si>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</si>
  <si>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</si>
  <si>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</si>
  <si>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</si>
  <si>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</si>
  <si>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</si>
  <si>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</si>
  <si>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</si>
  <si>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</si>
  <si>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</si>
  <si>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</si>
  <si>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</si>
  <si>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</si>
  <si>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</si>
  <si>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</si>
  <si>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</si>
  <si>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</si>
  <si>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</si>
  <si>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</si>
  <si>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</si>
  <si>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</si>
  <si>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</si>
  <si>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</si>
  <si>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</si>
  <si>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</si>
  <si>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</si>
  <si>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</si>
  <si>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</si>
  <si>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</si>
  <si>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</si>
  <si>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</si>
  <si>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</si>
  <si>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</si>
  <si>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</si>
  <si>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</si>
  <si>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</si>
  <si>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</si>
  <si>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</si>
  <si>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</si>
  <si>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</si>
  <si>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</si>
  <si>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</si>
  <si>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</si>
  <si>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</si>
  <si>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</si>
  <si>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</si>
  <si>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</si>
  <si>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</si>
  <si>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</si>
  <si>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</si>
  <si>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</si>
  <si>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</si>
  <si>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</si>
  <si>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</si>
  <si>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</si>
  <si>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</si>
  <si>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</si>
  <si>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</si>
  <si>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</si>
  <si>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</si>
  <si>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</si>
  <si>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</si>
  <si>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</si>
  <si>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</si>
  <si>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</si>
  <si>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</si>
  <si>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</si>
  <si>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</si>
  <si>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</si>
  <si>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</si>
  <si>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</si>
  <si>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</si>
  <si>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</si>
  <si>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</si>
  <si>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</si>
  <si>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</si>
  <si>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</si>
  <si>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</si>
  <si>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</si>
  <si>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</si>
  <si>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</si>
  <si>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</si>
  <si>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</si>
  <si>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</si>
  <si>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</si>
  <si>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</si>
  <si>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</si>
  <si>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</si>
  <si>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</si>
  <si>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</si>
  <si>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</si>
  <si>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</si>
  <si>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</si>
  <si>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</si>
  <si>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</si>
  <si>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</si>
  <si>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</si>
  <si>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</si>
  <si>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</si>
  <si>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</si>
  <si>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</si>
  <si>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</si>
  <si>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</si>
  <si>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</si>
  <si>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</si>
  <si>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</si>
  <si>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</si>
  <si>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</si>
  <si>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</si>
  <si>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</si>
  <si>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</si>
  <si>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</si>
  <si>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</si>
  <si>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</si>
  <si>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</si>
  <si>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</si>
  <si>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</si>
  <si>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</si>
  <si>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</si>
  <si>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</si>
  <si>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</si>
  <si>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</si>
  <si>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</si>
  <si>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</si>
  <si>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</si>
  <si>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</si>
  <si>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</si>
  <si>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</si>
  <si>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</si>
  <si>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</si>
  <si>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</si>
  <si>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</si>
  <si>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</si>
  <si>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</si>
  <si>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</si>
  <si>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</si>
  <si>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</si>
  <si>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</si>
  <si>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</si>
  <si>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</si>
  <si>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</si>
  <si>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</si>
  <si>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</si>
  <si>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</si>
  <si>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</si>
  <si>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</si>
  <si>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</si>
  <si>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</si>
  <si>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</si>
  <si>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</si>
  <si>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</si>
  <si>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</si>
  <si>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</si>
  <si>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</si>
  <si>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</si>
  <si>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</si>
  <si>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</si>
  <si>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</si>
  <si>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</si>
  <si>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</si>
  <si>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</si>
  <si>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</si>
  <si>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</si>
  <si>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</si>
  <si>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</si>
  <si>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</si>
  <si>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</si>
  <si>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</si>
  <si>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</si>
  <si>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</si>
  <si>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</si>
  <si>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</si>
  <si>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</si>
  <si>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</si>
  <si>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</si>
  <si>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</si>
  <si>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</si>
  <si>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</si>
  <si>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</si>
  <si>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</si>
  <si>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</si>
  <si>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</si>
  <si>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</si>
  <si>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</si>
  <si>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</si>
  <si>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</si>
  <si>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</si>
  <si>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</si>
  <si>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</si>
  <si>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</si>
  <si>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</si>
  <si>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</si>
  <si>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</si>
  <si>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</si>
  <si>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</si>
  <si>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</si>
  <si>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</si>
  <si>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</si>
  <si>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</si>
  <si>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</si>
  <si>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</si>
  <si>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</si>
  <si>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</si>
  <si>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</si>
  <si>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</si>
  <si>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</si>
  <si>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</si>
  <si>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</si>
  <si>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</si>
  <si>
    <t>제품명</t>
  </si>
  <si>
    <t>주문일</t>
  </si>
  <si>
    <t>적립금</t>
  </si>
  <si>
    <t>주문금액</t>
  </si>
  <si>
    <t>서귀포위판장</t>
  </si>
  <si>
    <t>성산위판장</t>
  </si>
  <si>
    <t>흑산도위판장</t>
  </si>
  <si>
    <t>총합계</t>
  </si>
  <si>
    <t>어종상태명</t>
  </si>
  <si>
    <t>(모두)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</si>
  <si>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</si>
  <si>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</si>
  <si>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</si>
  <si>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</si>
  <si>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</si>
  <si>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</si>
  <si>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</si>
  <si>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</si>
  <si>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</si>
  <si>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</si>
  <si>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</si>
  <si>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</si>
  <si>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</si>
  <si>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연이율</t>
  </si>
  <si>
    <t>월납입액</t>
  </si>
  <si>
    <t>이율증가</t>
  </si>
  <si>
    <t>만든 사람 user 날짜 2026-06-09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</si>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</sst>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&quot;₩&quot;#,##0;[Red]\-&quot;₩&quot;#,##0"/>
    <numFmt numFmtId="165" formatCode="_-&quot;₩&quot;* #,##0_-;\-&quot;₩&quot;* #,##0_-;_-&quot;₩&quot;* &quot;-&quot;_-;_-@_-"/>
    <numFmt numFmtId="166" formatCode="yyyy/mm/dd\(aaa\)"/>
    <numFmt numFmtId="167" formatCode="&quot;₩&quot;#,##0"/>
    <numFmt numFmtId="168" formatCode="0\개"/>
    <numFmt numFmtId="169" formatCode="[Red][&gt;=0.1]&quot;상승&quot;;[Blue][&lt;0]&quot;감소&quot;;&quot;보통&quot;"/>
  </numFmts>
  <fonts count="13"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b/>
      <sz val="11"/>
      <name val="Calibri"/>
      <family val="2"/>
      <charset val="129"/>
      <scheme val="minor"/>
    </font>
    <font>
      <b/>
      <sz val="11"/>
      <name val="Calibri"/>
      <family val="3"/>
      <charset val="129"/>
      <scheme val="minor"/>
    </font>
    <font>
      <b/>
      <sz val="12"/>
      <color indexed="9"/>
      <name val="Calibri"/>
      <family val="2"/>
      <charset val="129"/>
      <scheme val="minor"/>
    </font>
    <font>
      <b/>
      <sz val="11"/>
      <color indexed="8"/>
      <name val="Calibri"/>
      <family val="2"/>
      <charset val="129"/>
      <scheme val="minor"/>
    </font>
    <font>
      <b/>
      <sz val="11"/>
      <color indexed="18"/>
      <name val="Calibri"/>
      <family val="2"/>
      <charset val="129"/>
      <scheme val="minor"/>
    </font>
    <font>
      <sz val="10"/>
      <color indexed="9"/>
      <name val="Calibri"/>
      <family val="2"/>
      <charset val="129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164" fontId="0" fillId="0" borderId="1" xfId="0" applyNumberFormat="1" applyBorder="1">
      <alignment vertical="center"/>
    </xf>
    <xf numFmtId="16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6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6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0" fontId="0" fillId="0" borderId="0" xfId="0" applyNumberFormat="1">
      <alignment vertical="center"/>
    </xf>
    <xf numFmtId="164" fontId="0" fillId="0" borderId="4" xfId="0" applyNumberFormat="1" applyBorder="1">
      <alignment vertical="center"/>
    </xf>
    <xf numFmtId="0" fontId="7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8" fillId="6" borderId="0" xfId="0" applyFont="1" applyFill="1" applyAlignment="1">
      <alignment horizontal="left" vertical="center"/>
    </xf>
    <xf numFmtId="0" fontId="9" fillId="6" borderId="6" xfId="0" applyFont="1" applyFill="1" applyBorder="1" applyAlignment="1">
      <alignment horizontal="left" vertical="center"/>
    </xf>
    <xf numFmtId="0" fontId="8" fillId="6" borderId="4" xfId="0" applyFont="1" applyFill="1" applyBorder="1" applyAlignment="1">
      <alignment horizontal="left" vertical="center"/>
    </xf>
    <xf numFmtId="0" fontId="10" fillId="5" borderId="3" xfId="0" applyFont="1" applyFill="1" applyBorder="1" applyAlignment="1">
      <alignment horizontal="right" vertical="center"/>
    </xf>
    <xf numFmtId="0" fontId="10" fillId="5" borderId="5" xfId="0" applyFont="1" applyFill="1" applyBorder="1" applyAlignment="1">
      <alignment horizontal="right" vertical="center"/>
    </xf>
    <xf numFmtId="10" fontId="0" fillId="7" borderId="0" xfId="0" applyNumberFormat="1" applyFill="1">
      <alignment vertical="center"/>
    </xf>
    <xf numFmtId="0" fontId="11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9" fontId="0" fillId="0" borderId="1" xfId="1" applyNumberFormat="1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alpha val="99000"/>
        </a:schemeClr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CA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6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CA" sz="11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220980</xdr:colOff>
          <xdr:row>2</xdr:row>
          <xdr:rowOff>60960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82.607258564814" backgroundQuery="1" createdVersion="8" refreshedVersion="8" minRefreshableVersion="3" recordCount="57" xr:uid="{9F341129-EA15-46B8-A9FA-AFCDFDB55CEF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0901D-6FDA-4077-8BCE-2DF0781EB161}" name="피벗 테이블2" cacheId="0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4" baseItem="0" numFmtId="168"/>
  </dataFields>
  <formats count="16">
    <format dxfId="15">
      <pivotArea type="origin" dataOnly="0" labelOnly="1" outline="0" fieldPosition="0"/>
    </format>
    <format dxfId="14">
      <pivotArea field="2" type="button" dataOnly="0" labelOnly="1" outline="0" axis="axisCol" fieldPosition="0"/>
    </format>
    <format dxfId="13">
      <pivotArea type="topRight" dataOnly="0" labelOnly="1" outline="0" fieldPosition="0"/>
    </format>
    <format dxfId="12">
      <pivotArea field="4" type="button" dataOnly="0" labelOnly="1" outline="0" axis="axisRow" fieldPosition="0"/>
    </format>
    <format dxfId="11">
      <pivotArea field="3" type="button" dataOnly="0" labelOnly="1" outline="0" axis="axisRow" fieldPosition="1"/>
    </format>
    <format dxfId="10">
      <pivotArea dataOnly="0" labelOnly="1" outline="0" fieldPosition="0">
        <references count="1">
          <reference field="2" count="0"/>
        </references>
      </pivotArea>
    </format>
    <format dxfId="9">
      <pivotArea dataOnly="0" labelOnly="1" grandCol="1" outline="0" fieldPosition="0"/>
    </format>
    <format dxfId="8">
      <pivotArea dataOnly="0" labelOnly="1" outline="0" fieldPosition="0">
        <references count="1">
          <reference field="4" count="1">
            <x v="1"/>
          </reference>
        </references>
      </pivotArea>
    </format>
    <format dxfId="7">
      <pivotArea dataOnly="0" labelOnly="1" outline="0" fieldPosition="0">
        <references count="1">
          <reference field="4" count="1" defaultSubtotal="1">
            <x v="1"/>
          </reference>
        </references>
      </pivotArea>
    </format>
    <format dxfId="6">
      <pivotArea dataOnly="0" labelOnly="1" outline="0" fieldPosition="0">
        <references count="1">
          <reference field="4" count="1">
            <x v="2"/>
          </reference>
        </references>
      </pivotArea>
    </format>
    <format dxfId="5">
      <pivotArea dataOnly="0" labelOnly="1" outline="0" fieldPosition="0">
        <references count="1">
          <reference field="4" count="1" defaultSubtotal="1">
            <x v="2"/>
          </reference>
        </references>
      </pivotArea>
    </format>
    <format dxfId="4">
      <pivotArea dataOnly="0" labelOnly="1" outline="0" fieldPosition="0">
        <references count="1">
          <reference field="4" count="1">
            <x v="3"/>
          </reference>
        </references>
      </pivotArea>
    </format>
    <format dxfId="3">
      <pivotArea dataOnly="0" labelOnly="1" outline="0" fieldPosition="0">
        <references count="1">
          <reference field="4" count="1" defaultSubtotal="1">
            <x v="3"/>
          </reference>
        </references>
      </pivotArea>
    </format>
    <format dxfId="2">
      <pivotArea dataOnly="0" labelOnly="1" outline="0" fieldPosition="0">
        <references count="1">
          <reference field="4" count="1">
            <x v="4"/>
          </reference>
        </references>
      </pivotArea>
    </format>
    <format dxfId="1">
      <pivotArea dataOnly="0" labelOnly="1" outline="0" fieldPosition="0">
        <references count="1">
          <reference field="4" count="1" defaultSubtotal="1">
            <x v="4"/>
          </reference>
        </references>
      </pivotArea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Q9" sqref="Q9"/>
    </sheetView>
  </sheetViews>
  <sheetFormatPr defaultRowHeight="14.4"/>
  <cols>
    <col min="1" max="1" width="11.44140625" customWidth="1"/>
    <col min="2" max="2" width="17.33203125" customWidth="1"/>
    <col min="3" max="3" width="11.44140625" customWidth="1"/>
    <col min="4" max="5" width="9.109375" bestFit="1" customWidth="1"/>
    <col min="6" max="6" width="11.21875" bestFit="1" customWidth="1"/>
    <col min="9" max="9" width="3" customWidth="1"/>
    <col min="11" max="11" width="14.6640625" customWidth="1"/>
  </cols>
  <sheetData>
    <row r="1" spans="1:13">
      <c r="A1" t="s">
        <v>26</v>
      </c>
    </row>
    <row r="2" spans="1:1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3" t="s">
        <v>260</v>
      </c>
    </row>
    <row r="3" spans="1:13">
      <c r="A3" s="2">
        <v>64579</v>
      </c>
      <c r="B3" s="6">
        <v>45298</v>
      </c>
      <c r="C3" s="5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 =6, WEEKDAY(B3,2) =7)</f>
        <v>1</v>
      </c>
    </row>
    <row r="4" spans="1:1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261</v>
      </c>
      <c r="K5" t="s">
        <v>262</v>
      </c>
      <c r="L5" t="s">
        <v>263</v>
      </c>
      <c r="M5" t="s">
        <v>264</v>
      </c>
    </row>
    <row r="6" spans="1:1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>
      <c r="C30" s="5"/>
      <c r="E30" s="5"/>
    </row>
    <row r="31" spans="1:9">
      <c r="C31" s="5"/>
      <c r="E31" s="5"/>
    </row>
    <row r="32" spans="1:9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16" priority="1">
      <formula>OR($F3=LARGE($F$3:$F$29,1), 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I10" sqref="I10"/>
    </sheetView>
  </sheetViews>
  <sheetFormatPr defaultRowHeight="14.4"/>
  <cols>
    <col min="1" max="1" width="11.109375" bestFit="1" customWidth="1"/>
    <col min="2" max="2" width="11.21875" bestFit="1" customWidth="1"/>
    <col min="3" max="3" width="17.21875" bestFit="1" customWidth="1"/>
    <col min="4" max="4" width="11.21875" bestFit="1" customWidth="1"/>
    <col min="5" max="5" width="7.33203125" bestFit="1" customWidth="1"/>
    <col min="6" max="6" width="9.21875" bestFit="1" customWidth="1"/>
    <col min="7" max="7" width="7.88671875" bestFit="1" customWidth="1"/>
    <col min="8" max="8" width="6.88671875" bestFit="1" customWidth="1"/>
    <col min="9" max="9" width="7.88671875" bestFit="1" customWidth="1"/>
  </cols>
  <sheetData>
    <row r="1" spans="1:9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abSelected="1" workbookViewId="0">
      <selection activeCell="O7" sqref="O7"/>
    </sheetView>
  </sheetViews>
  <sheetFormatPr defaultRowHeight="14.4"/>
  <cols>
    <col min="1" max="1" width="1.6640625" customWidth="1"/>
    <col min="4" max="5" width="10.33203125" bestFit="1" customWidth="1"/>
    <col min="6" max="6" width="18.21875" bestFit="1" customWidth="1"/>
    <col min="7" max="7" width="10.33203125" bestFit="1" customWidth="1"/>
    <col min="9" max="10" width="12.33203125" bestFit="1" customWidth="1"/>
    <col min="11" max="11" width="2.77734375" customWidth="1"/>
    <col min="12" max="12" width="11.109375" customWidth="1"/>
    <col min="13" max="13" width="13.33203125" customWidth="1"/>
    <col min="14" max="14" width="18.21875" customWidth="1"/>
    <col min="15" max="15" width="7.109375" bestFit="1" customWidth="1"/>
  </cols>
  <sheetData>
    <row r="2" spans="2:15">
      <c r="B2" t="s">
        <v>26</v>
      </c>
      <c r="L2" t="s">
        <v>27</v>
      </c>
    </row>
    <row r="3" spans="2:15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>
      <c r="B4" s="2" t="s">
        <v>39</v>
      </c>
      <c r="C4" s="2" t="str">
        <f>VLOOKUP(MID(B4,1,2),$L$13:$O$18, MATCH(MID(B4,3,2),$M$12:$O$12,0) +1, 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 &lt;=100, SUBSTITUTE(I4, "A", "J"),    IF(VALUE(RIGHT(I4,3)) &lt;= 200,      SUBSTITUTE(I4, "G", "D"),      SUBSTITUTE(I4, "C", "E")))</f>
        <v>123E456</v>
      </c>
      <c r="L4" s="2" t="s">
        <v>41</v>
      </c>
      <c r="M4" s="2" t="str">
        <f t="array" ref="M4">TEXT(SUM(    (LEFT($B$4:$B$23,2)=L4)  *  $G$4:$G$23  )  /SUM($G$4:$G$23), "0.0%")</f>
        <v>22.4%</v>
      </c>
    </row>
    <row r="5" spans="2:15">
      <c r="B5" s="2" t="s">
        <v>42</v>
      </c>
      <c r="C5" s="2" t="str">
        <f t="shared" ref="C5:C23" si="0">VLOOKUP(MID(B5,1,2),$L$13:$O$18, MATCH(MID(B5,3,2),$M$12:$O$12,0) +1, 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 &lt;=100, SUBSTITUTE(I5, "A", "J"),    IF(VALUE(RIGHT(I5,3)) &lt;= 200,      SUBSTITUTE(I5, "G", "D"),      SUBSTITUTE(I5, "C", "E")))</f>
        <v>234J095</v>
      </c>
      <c r="L5" s="2" t="s">
        <v>44</v>
      </c>
      <c r="M5" s="2" t="str">
        <f t="array" ref="M5">TEXT(SUM(    (LEFT($B$4:$B$23,2)=L5)  *  $G$4:$G$23  )  /SUM($G$4:$G$23), "0.0%")</f>
        <v>15.6%</v>
      </c>
    </row>
    <row r="6" spans="2:15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    (LEFT($B$4:$B$23,2)=L6)  *  $G$4:$G$23  )  /SUM($G$4:$G$23), "0.0%")</f>
        <v>18.7%</v>
      </c>
    </row>
    <row r="7" spans="2:15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    (LEFT($B$4:$B$23,2)=L7)  *  $G$4:$G$23  )  /SUM($G$4:$G$23), "0.0%")</f>
        <v>18.0%</v>
      </c>
    </row>
    <row r="8" spans="2:15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    (LEFT($B$4:$B$23,2)=L8)  *  $G$4:$G$23  )  /SUM($G$4:$G$23), "0.0%")</f>
        <v>14.2%</v>
      </c>
    </row>
    <row r="9" spans="2:15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    (LEFT($B$4:$B$23,2)=L9)  *  $G$4:$G$23  )  /SUM($G$4:$G$23), "0.0%")</f>
        <v>11.0%</v>
      </c>
    </row>
    <row r="10" spans="2:15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">ROUND(AVERAGE(   LARGE(D$4:D$23,{1,2,3})   ),   1)  &amp; " - " &amp; ROUND(AVERAGE(  SMALL(D$4:D$23,{1,2,3})   ),1)</f>
        <v>138.3 - 34.7</v>
      </c>
      <c r="M22" s="2" t="str">
        <f t="array" ref="M22">ROUND(AVERAGE(   LARGE(E$4:E$23,{1,2,3})   ),   1)  &amp; " - " &amp; ROUND(AVERAGE(  SMALL(E$4:E$23,{1,2,3})   ),1)</f>
        <v>39 - 18</v>
      </c>
      <c r="N22" s="2" t="str">
        <f t="array" ref="N22">ROUND(AVERAGE(   LARGE(F$4:F$23,{1,2,3})   ),   1)  &amp; " - " &amp; ROUND(AVERAGE(  SMALL(F$4:F$23,{1,2,3})   ),1)</f>
        <v>45 - 25</v>
      </c>
    </row>
    <row r="23" spans="2:15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zoomScaleNormal="100" workbookViewId="0">
      <selection activeCell="H16" sqref="H16"/>
    </sheetView>
  </sheetViews>
  <sheetFormatPr defaultRowHeight="14.4"/>
  <cols>
    <col min="1" max="1" width="3.21875" customWidth="1"/>
    <col min="2" max="2" width="17.33203125" customWidth="1"/>
    <col min="3" max="4" width="13.44140625" bestFit="1" customWidth="1"/>
    <col min="5" max="5" width="11" bestFit="1" customWidth="1"/>
    <col min="6" max="6" width="13.109375" bestFit="1" customWidth="1"/>
    <col min="7" max="7" width="7" bestFit="1" customWidth="1"/>
    <col min="8" max="9" width="13.21875" bestFit="1" customWidth="1"/>
  </cols>
  <sheetData>
    <row r="2" spans="2:6">
      <c r="B2" s="24" t="s">
        <v>269</v>
      </c>
      <c r="C2" t="s">
        <v>270</v>
      </c>
    </row>
    <row r="4" spans="2:6">
      <c r="B4" s="26" t="s">
        <v>282</v>
      </c>
      <c r="C4" s="5"/>
      <c r="D4" s="26" t="s">
        <v>271</v>
      </c>
      <c r="E4" s="5"/>
      <c r="F4" s="5"/>
    </row>
    <row r="5" spans="2:6">
      <c r="B5" s="26" t="s">
        <v>272</v>
      </c>
      <c r="C5" s="26" t="s">
        <v>273</v>
      </c>
      <c r="D5" s="27" t="s">
        <v>265</v>
      </c>
      <c r="E5" s="27" t="s">
        <v>266</v>
      </c>
      <c r="F5" s="27" t="s">
        <v>267</v>
      </c>
    </row>
    <row r="6" spans="2:6">
      <c r="B6" s="41" t="s">
        <v>274</v>
      </c>
      <c r="C6" s="28">
        <v>45748</v>
      </c>
      <c r="D6" s="25">
        <v>11</v>
      </c>
      <c r="E6" s="25">
        <v>12</v>
      </c>
      <c r="F6" s="25">
        <v>6</v>
      </c>
    </row>
    <row r="7" spans="2:6">
      <c r="B7" s="42"/>
      <c r="C7" s="28">
        <v>45749</v>
      </c>
      <c r="D7" s="25">
        <v>3</v>
      </c>
      <c r="E7" s="25">
        <v>3</v>
      </c>
      <c r="F7" s="25">
        <v>1</v>
      </c>
    </row>
    <row r="8" spans="2:6">
      <c r="B8" s="42"/>
      <c r="C8" s="28">
        <v>45750</v>
      </c>
      <c r="D8" s="25" t="s">
        <v>283</v>
      </c>
      <c r="E8" s="25">
        <v>5</v>
      </c>
      <c r="F8" s="25">
        <v>1</v>
      </c>
    </row>
    <row r="9" spans="2:6">
      <c r="B9" s="42"/>
      <c r="C9" s="28">
        <v>45762</v>
      </c>
      <c r="D9" s="25" t="s">
        <v>283</v>
      </c>
      <c r="E9" s="25">
        <v>2</v>
      </c>
      <c r="F9" s="25" t="s">
        <v>283</v>
      </c>
    </row>
    <row r="10" spans="2:6">
      <c r="B10" s="41" t="s">
        <v>275</v>
      </c>
      <c r="C10" s="42"/>
      <c r="D10" s="25">
        <v>14</v>
      </c>
      <c r="E10" s="25">
        <v>22</v>
      </c>
      <c r="F10" s="25">
        <v>8</v>
      </c>
    </row>
    <row r="11" spans="2:6">
      <c r="B11" s="41" t="s">
        <v>276</v>
      </c>
      <c r="C11" s="28">
        <v>45748</v>
      </c>
      <c r="D11" s="25">
        <v>3</v>
      </c>
      <c r="E11" s="25">
        <v>1</v>
      </c>
      <c r="F11" s="25">
        <v>1</v>
      </c>
    </row>
    <row r="12" spans="2:6">
      <c r="B12" s="42"/>
      <c r="C12" s="28">
        <v>45749</v>
      </c>
      <c r="D12" s="25" t="s">
        <v>283</v>
      </c>
      <c r="E12" s="25">
        <v>1</v>
      </c>
      <c r="F12" s="25">
        <v>1</v>
      </c>
    </row>
    <row r="13" spans="2:6">
      <c r="B13" s="42"/>
      <c r="C13" s="28">
        <v>45750</v>
      </c>
      <c r="D13" s="25" t="s">
        <v>283</v>
      </c>
      <c r="E13" s="25" t="s">
        <v>283</v>
      </c>
      <c r="F13" s="25">
        <v>1</v>
      </c>
    </row>
    <row r="14" spans="2:6">
      <c r="B14" s="41" t="s">
        <v>277</v>
      </c>
      <c r="C14" s="42"/>
      <c r="D14" s="25">
        <v>3</v>
      </c>
      <c r="E14" s="25">
        <v>2</v>
      </c>
      <c r="F14" s="25">
        <v>3</v>
      </c>
    </row>
    <row r="15" spans="2:6">
      <c r="B15" s="27" t="s">
        <v>278</v>
      </c>
      <c r="C15" s="28">
        <v>45748</v>
      </c>
      <c r="D15" s="25">
        <v>2</v>
      </c>
      <c r="E15" s="25" t="s">
        <v>283</v>
      </c>
      <c r="F15" s="25">
        <v>1</v>
      </c>
    </row>
    <row r="16" spans="2:6">
      <c r="B16" s="41" t="s">
        <v>279</v>
      </c>
      <c r="C16" s="42"/>
      <c r="D16" s="25">
        <v>2</v>
      </c>
      <c r="E16" s="25" t="s">
        <v>283</v>
      </c>
      <c r="F16" s="25">
        <v>1</v>
      </c>
    </row>
    <row r="17" spans="2:6">
      <c r="B17" s="41" t="s">
        <v>280</v>
      </c>
      <c r="C17" s="28">
        <v>45748</v>
      </c>
      <c r="D17" s="25" t="s">
        <v>283</v>
      </c>
      <c r="E17" s="25">
        <v>1</v>
      </c>
      <c r="F17" s="25" t="s">
        <v>283</v>
      </c>
    </row>
    <row r="18" spans="2:6">
      <c r="B18" s="42"/>
      <c r="C18" s="28">
        <v>45750</v>
      </c>
      <c r="D18" s="25">
        <v>1</v>
      </c>
      <c r="E18" s="25" t="s">
        <v>283</v>
      </c>
      <c r="F18" s="25" t="s">
        <v>283</v>
      </c>
    </row>
    <row r="19" spans="2:6">
      <c r="B19" s="41" t="s">
        <v>281</v>
      </c>
      <c r="C19" s="42"/>
      <c r="D19" s="25">
        <v>1</v>
      </c>
      <c r="E19" s="25">
        <v>1</v>
      </c>
      <c r="F19" s="25" t="s">
        <v>283</v>
      </c>
    </row>
    <row r="20" spans="2:6">
      <c r="B20" s="41" t="s">
        <v>268</v>
      </c>
      <c r="C20" s="42"/>
      <c r="D20" s="25">
        <v>20</v>
      </c>
      <c r="E20" s="25">
        <v>25</v>
      </c>
      <c r="F20" s="25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6F599-9746-43E2-A107-5A6940469D42}">
  <sheetPr codeName="Sheet9">
    <outlinePr summaryBelow="0"/>
  </sheetPr>
  <dimension ref="B1:F11"/>
  <sheetViews>
    <sheetView showGridLines="0" workbookViewId="0"/>
  </sheetViews>
  <sheetFormatPr defaultRowHeight="14.4" outlineLevelRow="1" outlineLevelCol="1"/>
  <cols>
    <col min="3" max="3" width="9" bestFit="1" customWidth="1"/>
    <col min="4" max="6" width="9.21875" bestFit="1" customWidth="1" outlineLevel="1"/>
  </cols>
  <sheetData>
    <row r="1" spans="2:6" ht="15" thickBot="1"/>
    <row r="2" spans="2:6" ht="15.6">
      <c r="B2" s="32" t="s">
        <v>289</v>
      </c>
      <c r="C2" s="32"/>
      <c r="D2" s="37"/>
      <c r="E2" s="37"/>
      <c r="F2" s="37"/>
    </row>
    <row r="3" spans="2:6" ht="15.6" collapsed="1">
      <c r="B3" s="31"/>
      <c r="C3" s="31"/>
      <c r="D3" s="38" t="s">
        <v>291</v>
      </c>
      <c r="E3" s="38" t="s">
        <v>286</v>
      </c>
      <c r="F3" s="38" t="s">
        <v>288</v>
      </c>
    </row>
    <row r="4" spans="2:6" ht="30.6" hidden="1" outlineLevel="1">
      <c r="B4" s="34"/>
      <c r="C4" s="34"/>
      <c r="E4" s="40" t="s">
        <v>287</v>
      </c>
      <c r="F4" s="40" t="s">
        <v>287</v>
      </c>
    </row>
    <row r="5" spans="2:6">
      <c r="B5" s="35" t="s">
        <v>290</v>
      </c>
      <c r="C5" s="35"/>
      <c r="D5" s="33"/>
      <c r="E5" s="33"/>
      <c r="F5" s="33"/>
    </row>
    <row r="6" spans="2:6" outlineLevel="1">
      <c r="B6" s="34"/>
      <c r="C6" s="34" t="s">
        <v>284</v>
      </c>
      <c r="D6" s="29">
        <v>5.5E-2</v>
      </c>
      <c r="E6" s="39">
        <v>5.8000000000000003E-2</v>
      </c>
      <c r="F6" s="39">
        <v>5.1999999999999998E-2</v>
      </c>
    </row>
    <row r="7" spans="2:6">
      <c r="B7" s="35" t="s">
        <v>292</v>
      </c>
      <c r="C7" s="35"/>
      <c r="D7" s="33"/>
      <c r="E7" s="33"/>
      <c r="F7" s="33"/>
    </row>
    <row r="8" spans="2:6" ht="15" outlineLevel="1" thickBot="1">
      <c r="B8" s="36"/>
      <c r="C8" s="36" t="s">
        <v>285</v>
      </c>
      <c r="D8" s="30">
        <v>764046.48687129002</v>
      </c>
      <c r="E8" s="30">
        <v>769597.62824588502</v>
      </c>
      <c r="F8" s="30">
        <v>758519.981602657</v>
      </c>
    </row>
    <row r="9" spans="2:6">
      <c r="B9" t="s">
        <v>293</v>
      </c>
    </row>
    <row r="10" spans="2:6">
      <c r="B10" t="s">
        <v>294</v>
      </c>
    </row>
    <row r="11" spans="2:6">
      <c r="B11" t="s">
        <v>295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J9" sqref="J9"/>
    </sheetView>
  </sheetViews>
  <sheetFormatPr defaultRowHeight="14.4"/>
  <cols>
    <col min="2" max="2" width="10" customWidth="1"/>
    <col min="3" max="3" width="11.88671875" bestFit="1" customWidth="1"/>
    <col min="5" max="5" width="6.33203125" customWidth="1"/>
    <col min="6" max="6" width="4.33203125" customWidth="1"/>
    <col min="7" max="7" width="11.88671875" customWidth="1"/>
  </cols>
  <sheetData>
    <row r="2" spans="2:7">
      <c r="B2" s="1" t="s">
        <v>8</v>
      </c>
      <c r="C2" s="21">
        <v>50000000</v>
      </c>
      <c r="G2" s="10" t="s">
        <v>12</v>
      </c>
    </row>
    <row r="3" spans="2:7" ht="16.5" customHeight="1">
      <c r="B3" s="1" t="s">
        <v>9</v>
      </c>
      <c r="C3" s="20">
        <v>5.5E-2</v>
      </c>
      <c r="G3" s="17">
        <f>PMT(C3/12,C4*12,-(C2-C5),,0)</f>
        <v>764046.48687128967</v>
      </c>
    </row>
    <row r="4" spans="2:7">
      <c r="B4" s="1" t="s">
        <v>10</v>
      </c>
      <c r="C4" s="1">
        <v>5</v>
      </c>
      <c r="E4" s="43" t="s">
        <v>13</v>
      </c>
      <c r="F4" s="2">
        <v>2</v>
      </c>
      <c r="G4" s="18">
        <f t="dataTable" ref="G4:G8" dt2D="0" dtr="0" r1="C4"/>
        <v>1763826.2463254642</v>
      </c>
    </row>
    <row r="5" spans="2:7">
      <c r="B5" s="1" t="s">
        <v>11</v>
      </c>
      <c r="C5" s="21">
        <v>10000000</v>
      </c>
      <c r="E5" s="43"/>
      <c r="F5" s="2">
        <v>3</v>
      </c>
      <c r="G5" s="18">
        <v>1207836.0721724113</v>
      </c>
    </row>
    <row r="6" spans="2:7">
      <c r="B6" s="1" t="s">
        <v>12</v>
      </c>
      <c r="C6" s="17">
        <f>PMT(C3/12,C4*12,-(C2-C5),,0)</f>
        <v>764046.48687128967</v>
      </c>
      <c r="E6" s="43"/>
      <c r="F6" s="2">
        <v>4</v>
      </c>
      <c r="G6" s="18">
        <v>930259.00908972777</v>
      </c>
    </row>
    <row r="7" spans="2:7">
      <c r="E7" s="43"/>
      <c r="F7" s="2">
        <v>5</v>
      </c>
      <c r="G7" s="18">
        <v>764046.48687128967</v>
      </c>
    </row>
    <row r="8" spans="2:7">
      <c r="E8" s="43"/>
      <c r="F8" s="2">
        <v>6</v>
      </c>
      <c r="G8" s="18">
        <v>653515.48342245363</v>
      </c>
    </row>
  </sheetData>
  <scenarios current="0" sqref="C6">
    <scenario name="이율증가" locked="1" count="1" user="user" comment="만든 사람 user 날짜 2026-06-09">
      <inputCells r="C3" val="0.058" numFmtId="10"/>
    </scenario>
    <scenario name="이율감소" locked="1" count="1" user="user" comment="만든 사람 user 날짜 2026-06-09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I10" sqref="I10"/>
    </sheetView>
  </sheetViews>
  <sheetFormatPr defaultRowHeight="14.4"/>
  <cols>
    <col min="1" max="1" width="2.21875" customWidth="1"/>
    <col min="2" max="2" width="13.88671875" customWidth="1"/>
    <col min="3" max="3" width="17" customWidth="1"/>
    <col min="4" max="4" width="2.88671875" customWidth="1"/>
    <col min="5" max="5" width="11.44140625" customWidth="1"/>
  </cols>
  <sheetData>
    <row r="2" spans="2:3">
      <c r="B2" s="9" t="s">
        <v>7</v>
      </c>
      <c r="C2" s="9" t="s">
        <v>14</v>
      </c>
    </row>
    <row r="3" spans="2:3">
      <c r="B3" s="1" t="s">
        <v>228</v>
      </c>
      <c r="C3" s="44">
        <v>0.4</v>
      </c>
    </row>
    <row r="4" spans="2:3">
      <c r="B4" s="1" t="s">
        <v>229</v>
      </c>
      <c r="C4" s="44">
        <v>0.2</v>
      </c>
    </row>
    <row r="5" spans="2:3">
      <c r="B5" s="1" t="s">
        <v>230</v>
      </c>
      <c r="C5" s="44">
        <v>-0.18</v>
      </c>
    </row>
    <row r="6" spans="2:3">
      <c r="B6" s="1" t="s">
        <v>231</v>
      </c>
      <c r="C6" s="44">
        <v>-0.46</v>
      </c>
    </row>
    <row r="7" spans="2:3">
      <c r="B7" s="1" t="s">
        <v>232</v>
      </c>
      <c r="C7" s="44">
        <v>-0.21</v>
      </c>
    </row>
    <row r="8" spans="2:3">
      <c r="B8" s="1" t="s">
        <v>233</v>
      </c>
      <c r="C8" s="44">
        <v>0.08</v>
      </c>
    </row>
    <row r="9" spans="2:3">
      <c r="B9" s="1" t="s">
        <v>234</v>
      </c>
      <c r="C9" s="44">
        <v>0.2</v>
      </c>
    </row>
    <row r="10" spans="2:3">
      <c r="B10" s="1" t="s">
        <v>235</v>
      </c>
      <c r="C10" s="44">
        <v>7.0000000000000007E-2</v>
      </c>
    </row>
    <row r="11" spans="2:3">
      <c r="B11" s="1" t="s">
        <v>236</v>
      </c>
      <c r="C11" s="44">
        <v>0.17</v>
      </c>
    </row>
    <row r="12" spans="2:3">
      <c r="B12" s="1" t="s">
        <v>237</v>
      </c>
      <c r="C12" s="44">
        <v>0.75</v>
      </c>
    </row>
    <row r="13" spans="2:3">
      <c r="B13" s="1" t="s">
        <v>238</v>
      </c>
      <c r="C13" s="44">
        <v>0.3</v>
      </c>
    </row>
    <row r="14" spans="2:3">
      <c r="B14" s="1" t="s">
        <v>239</v>
      </c>
      <c r="C14" s="44">
        <v>0.01</v>
      </c>
    </row>
    <row r="15" spans="2:3">
      <c r="B15" s="1" t="s">
        <v>240</v>
      </c>
      <c r="C15" s="44">
        <v>0.23</v>
      </c>
    </row>
    <row r="16" spans="2:3">
      <c r="B16" s="1" t="s">
        <v>241</v>
      </c>
      <c r="C16" s="44">
        <v>0.47</v>
      </c>
    </row>
    <row r="17" spans="2:3">
      <c r="B17" s="1" t="s">
        <v>242</v>
      </c>
      <c r="C17" s="44">
        <v>7.0000000000000007E-2</v>
      </c>
    </row>
    <row r="18" spans="2:3">
      <c r="B18" s="1" t="s">
        <v>243</v>
      </c>
      <c r="C18" s="44">
        <v>-0.6</v>
      </c>
    </row>
    <row r="19" spans="2:3">
      <c r="B19" s="1" t="s">
        <v>244</v>
      </c>
      <c r="C19" s="44">
        <v>-0.3</v>
      </c>
    </row>
    <row r="20" spans="2:3">
      <c r="B20" s="1" t="s">
        <v>245</v>
      </c>
      <c r="C20" s="44">
        <v>0.05</v>
      </c>
    </row>
    <row r="21" spans="2:3">
      <c r="B21" s="1" t="s">
        <v>246</v>
      </c>
      <c r="C21" s="44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10" workbookViewId="0">
      <selection activeCell="M24" sqref="M24"/>
    </sheetView>
  </sheetViews>
  <sheetFormatPr defaultRowHeight="14.4"/>
  <cols>
    <col min="1" max="1" width="1.6640625" customWidth="1"/>
    <col min="2" max="2" width="9.33203125" customWidth="1"/>
  </cols>
  <sheetData>
    <row r="2" spans="2:8">
      <c r="B2" t="s">
        <v>259</v>
      </c>
    </row>
    <row r="3" spans="2:8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F13" sqref="F13"/>
    </sheetView>
  </sheetViews>
  <sheetFormatPr defaultRowHeight="14.4"/>
  <cols>
    <col min="1" max="1" width="3.33203125" customWidth="1"/>
    <col min="3" max="3" width="13.33203125" customWidth="1"/>
    <col min="4" max="4" width="14.109375" customWidth="1"/>
    <col min="5" max="5" width="11.109375" customWidth="1"/>
    <col min="7" max="7" width="11.33203125" customWidth="1"/>
    <col min="9" max="9" width="2.44140625" customWidth="1"/>
  </cols>
  <sheetData>
    <row r="3" spans="2:11">
      <c r="B3" t="s">
        <v>26</v>
      </c>
      <c r="J3" t="s">
        <v>27</v>
      </c>
    </row>
    <row r="4" spans="2:11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>
      <c r="B6" s="2"/>
      <c r="C6" s="2"/>
      <c r="D6" s="22"/>
      <c r="E6" s="1"/>
      <c r="F6" s="2"/>
      <c r="G6" s="1"/>
      <c r="H6" s="1"/>
      <c r="J6" s="1" t="s">
        <v>248</v>
      </c>
      <c r="K6" s="19">
        <v>75000</v>
      </c>
    </row>
    <row r="7" spans="2:11">
      <c r="B7" s="2"/>
      <c r="C7" s="2"/>
      <c r="D7" s="22"/>
      <c r="E7" s="1"/>
      <c r="F7" s="2"/>
      <c r="G7" s="1"/>
      <c r="H7" s="1"/>
      <c r="J7" s="1" t="s">
        <v>249</v>
      </c>
      <c r="K7" s="19">
        <v>58000</v>
      </c>
    </row>
    <row r="8" spans="2:11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220980</xdr:colOff>
                <xdr:row>2</xdr:row>
                <xdr:rowOff>60960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2026-06-09T10:51:17Z</cp:lastPrinted>
  <dcterms:created xsi:type="dcterms:W3CDTF">2025-01-23T06:42:19Z</dcterms:created>
  <dcterms:modified xsi:type="dcterms:W3CDTF">2026-06-10T10:39:15Z</dcterms:modified>
</cp:coreProperties>
</file>