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im23\Downloads\2026_컴활1급_필기+실기통합본(20251204)\길벗컴활1급통합\기출\01회\"/>
    </mc:Choice>
  </mc:AlternateContent>
  <xr:revisionPtr revIDLastSave="0" documentId="13_ncr:1_{3D372FBF-FF6C-451C-9096-DFABA7E9CF2E}" xr6:coauthVersionLast="47" xr6:coauthVersionMax="47" xr10:uidLastSave="{00000000-0000-0000-0000-000000000000}"/>
  <bookViews>
    <workbookView xWindow="-108" yWindow="-108" windowWidth="23256" windowHeight="12456" tabRatio="721" activeTab="1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9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eta.LARGE" hidden="1" xlm="1">#NAME?</definedName>
    <definedName name="_xleta.T" hidden="1" xlm="1">#NAME?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  <definedName name="연이율">'분석작업-2'!$C$3</definedName>
    <definedName name="월납입액">'분석작업-2'!$C$6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3" l="1" a="1"/>
  <c r="M22" i="3" s="1"/>
  <c r="N22" i="3" a="1"/>
  <c r="N22" i="3" s="1"/>
  <c r="L22" i="3" a="1"/>
  <c r="L22" i="3" s="1"/>
  <c r="M5" i="3" a="1"/>
  <c r="M5" i="3" s="1"/>
  <c r="M6" i="3" a="1"/>
  <c r="M6" i="3" s="1"/>
  <c r="M7" i="3" a="1"/>
  <c r="M7" i="3" s="1"/>
  <c r="M8" i="3" a="1"/>
  <c r="M8" i="3" s="1"/>
  <c r="M9" i="3" a="1"/>
  <c r="M9" i="3" s="1"/>
  <c r="M4" i="3" a="1"/>
  <c r="M4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J3" i="1"/>
  <c r="C6" i="4"/>
  <c r="G3" i="4" s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17" i="3" a="1"/>
  <c r="H6" i="3" a="1"/>
  <c r="H10" i="3" a="1"/>
  <c r="H14" i="3" a="1"/>
  <c r="H18" i="3" a="1"/>
  <c r="H22" i="3" a="1"/>
  <c r="H11" i="3" a="1"/>
  <c r="H15" i="3" a="1"/>
  <c r="H19" i="3" a="1"/>
  <c r="H23" i="3" a="1"/>
  <c r="H8" i="3" a="1"/>
  <c r="H12" i="3" a="1"/>
  <c r="H16" i="3" a="1"/>
  <c r="H20" i="3" a="1"/>
  <c r="H7" i="3" a="1"/>
  <c r="H5" i="3" a="1"/>
  <c r="H9" i="3" a="1"/>
  <c r="H13" i="3" a="1"/>
  <c r="H21" i="3" a="1"/>
  <c r="H4" i="3" a="1"/>
  <c r="H21" i="3" l="1"/>
  <c r="H13" i="3"/>
  <c r="H9" i="3"/>
  <c r="H5" i="3"/>
  <c r="H7" i="3"/>
  <c r="H20" i="3"/>
  <c r="H16" i="3"/>
  <c r="H12" i="3"/>
  <c r="H8" i="3"/>
  <c r="H23" i="3"/>
  <c r="H19" i="3"/>
  <c r="H15" i="3"/>
  <c r="H11" i="3"/>
  <c r="H22" i="3"/>
  <c r="H18" i="3"/>
  <c r="H14" i="3"/>
  <c r="H10" i="3"/>
  <c r="H6" i="3"/>
  <c r="H17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2677A16D-2EF2-4D92-B538-43D3E4557E2C}" name="MS Access Database_Query1" type="1" refreshedVersion="8" background="1">
    <dbPr connection="DSN=MS Access Database;DBQ=C:\Users\lim23\Downloads\2026_컴활1급_필기+실기통합본(20251204)\길벗컴활1급통합\기출\01회\위판장별판매현황.accdb;DefaultDir=C:\Users\lim23\Downloads\2026_컴활1급_필기+실기통합본(20251204)\길벗컴활1급통합\기출\01회;DriverId=25;FIL=MS Access;MaxBufferSize=2048;PageTimeout=5;" command="SELECT 위탁판매.위판장코드, 위탁판매.어종상태명, 위탁판매.위판장명, 위탁판매.위판날짜, 위탁판매.위판금액_x000d__x000a_FROM 위탁판매 위탁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<sst xmlns="http://schemas.openxmlformats.org/spreadsheetml/2006/main" count="744" uniqueCount="296">
  <si>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</si>
  <si>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</si>
  <si>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</si>
  <si>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</si>
  <si>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</si>
  <si>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</si>
  <si>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</si>
  <si>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</si>
  <si>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</si>
  <si>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</si>
  <si>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</si>
  <si>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</si>
  <si>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</si>
  <si>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</si>
  <si>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</si>
  <si>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</si>
  <si>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</si>
  <si>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</si>
  <si>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</si>
  <si>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</si>
  <si>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</si>
  <si>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</si>
  <si>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</si>
  <si>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</si>
  <si>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</si>
  <si>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</si>
  <si>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</si>
  <si>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</si>
  <si>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</si>
  <si>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</si>
  <si>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</si>
  <si>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</si>
  <si>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</si>
  <si>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</si>
  <si>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</si>
  <si>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</si>
  <si>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</si>
  <si>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</si>
  <si>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</si>
  <si>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</si>
  <si>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</si>
  <si>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</si>
  <si>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</si>
  <si>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</si>
  <si>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</si>
  <si>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</si>
  <si>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</si>
  <si>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</si>
  <si>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</si>
  <si>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</si>
  <si>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</si>
  <si>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</si>
  <si>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</si>
  <si>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</si>
  <si>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</si>
  <si>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</si>
  <si>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</si>
  <si>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</si>
  <si>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</si>
  <si>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</si>
  <si>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</si>
  <si>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</si>
  <si>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</si>
  <si>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</si>
  <si>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</si>
  <si>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</si>
  <si>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</si>
  <si>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</si>
  <si>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</si>
  <si>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</si>
  <si>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</si>
  <si>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</si>
  <si>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</si>
  <si>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</si>
  <si>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</si>
  <si>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</si>
  <si>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</si>
  <si>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</si>
  <si>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</si>
  <si>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</si>
  <si>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</si>
  <si>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</si>
  <si>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</si>
  <si>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</si>
  <si>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</si>
  <si>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</si>
  <si>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</si>
  <si>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</si>
  <si>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</si>
  <si>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</si>
  <si>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</si>
  <si>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</si>
  <si>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</si>
  <si>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</si>
  <si>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</si>
  <si>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</si>
  <si>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</si>
  <si>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</si>
  <si>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</si>
  <si>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</si>
  <si>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</si>
  <si>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</si>
  <si>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</si>
  <si>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</si>
  <si>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</si>
  <si>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</si>
  <si>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</si>
  <si>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</si>
  <si>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</si>
  <si>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</si>
  <si>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</si>
  <si>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</si>
  <si>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</si>
  <si>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</si>
  <si>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</si>
  <si>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</si>
  <si>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</si>
  <si>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</si>
  <si>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</si>
  <si>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</si>
  <si>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</si>
  <si>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</si>
  <si>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</si>
  <si>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</si>
  <si>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</si>
  <si>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</si>
  <si>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</si>
  <si>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</si>
  <si>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</si>
  <si>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</si>
  <si>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</si>
  <si>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</si>
  <si>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</si>
  <si>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</si>
  <si>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</si>
  <si>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</si>
  <si>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</si>
  <si>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</si>
  <si>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</si>
  <si>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</si>
  <si>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</si>
  <si>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</si>
  <si>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</si>
  <si>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</si>
  <si>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</si>
  <si>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</si>
  <si>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</si>
  <si>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</si>
  <si>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</si>
  <si>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</si>
  <si>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</si>
  <si>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</si>
  <si>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</si>
  <si>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</si>
  <si>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</si>
  <si>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</si>
  <si>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</si>
  <si>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</si>
  <si>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</si>
  <si>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</si>
  <si>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</si>
  <si>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</si>
  <si>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</si>
  <si>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</si>
  <si>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</si>
  <si>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</si>
  <si>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</si>
  <si>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</si>
  <si>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</si>
  <si>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</si>
  <si>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</si>
  <si>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</si>
  <si>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</si>
  <si>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</si>
  <si>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</si>
  <si>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</si>
  <si>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</si>
  <si>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</si>
  <si>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</si>
  <si>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</si>
  <si>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</si>
  <si>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</si>
  <si>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</si>
  <si>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</si>
  <si>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</si>
  <si>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</si>
  <si>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</si>
  <si>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</si>
  <si>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</si>
  <si>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</si>
  <si>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</si>
  <si>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</si>
  <si>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</si>
  <si>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</si>
  <si>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</si>
  <si>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</si>
  <si>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</si>
  <si>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</si>
  <si>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</si>
  <si>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</si>
  <si>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</si>
  <si>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</si>
  <si>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</si>
  <si>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</si>
  <si>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</si>
  <si>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</si>
  <si>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</si>
  <si>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</si>
  <si>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</si>
  <si>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</si>
  <si>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</si>
  <si>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</si>
  <si>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</si>
  <si>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</si>
  <si>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</si>
  <si>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</si>
  <si>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</si>
  <si>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</si>
  <si>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</si>
  <si>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</si>
  <si>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</si>
  <si>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</si>
  <si>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</si>
  <si>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</si>
  <si>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</si>
  <si>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</si>
  <si>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</si>
  <si>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</si>
  <si>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</si>
  <si>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</si>
  <si>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</si>
  <si>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</si>
  <si>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</si>
  <si>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</si>
  <si>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</si>
  <si>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</si>
  <si>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</si>
  <si>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</si>
  <si>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</si>
  <si>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</si>
  <si>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</si>
  <si>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</si>
  <si>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</si>
  <si>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</si>
  <si>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</si>
  <si>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</si>
  <si>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</si>
  <si>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</si>
  <si>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</si>
  <si>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</si>
  <si>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</si>
  <si>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</si>
  <si>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</si>
  <si>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</si>
  <si>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</si>
  <si>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</si>
  <si>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</si>
  <si>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</si>
  <si>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</si>
  <si>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</si>
  <si>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</si>
  <si>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제품명</t>
    <phoneticPr fontId="2" type="noConversion"/>
  </si>
  <si>
    <t>주문일</t>
    <phoneticPr fontId="2" type="noConversion"/>
  </si>
  <si>
    <t>적립금</t>
    <phoneticPr fontId="2" type="noConversion"/>
  </si>
  <si>
    <t>주문금액</t>
    <phoneticPr fontId="2" type="noConversion"/>
  </si>
  <si>
    <t>위판금액</t>
  </si>
  <si>
    <t>총합계</t>
  </si>
  <si>
    <t>위판날짜</t>
  </si>
  <si>
    <t>어종상태명</t>
  </si>
  <si>
    <t>(모두)</t>
  </si>
  <si>
    <t>위판장명</t>
  </si>
  <si>
    <t>서귀포위판장</t>
  </si>
  <si>
    <t>성산위판장</t>
  </si>
  <si>
    <t>흑산도위판장</t>
  </si>
  <si>
    <t>1-1000000</t>
  </si>
  <si>
    <t>1-1000000 요약</t>
  </si>
  <si>
    <t>1000001-2000000</t>
  </si>
  <si>
    <t>1000001-2000000 요약</t>
  </si>
  <si>
    <t>2000001-3000000</t>
  </si>
  <si>
    <t>2000001-3000000 요약</t>
  </si>
  <si>
    <t>3000001-4000000</t>
  </si>
  <si>
    <t>3000001-4000000 요약</t>
  </si>
  <si>
    <t>개수 : 위판장코드</t>
  </si>
  <si>
    <t>해당없음</t>
  </si>
  <si>
    <t>연이율</t>
  </si>
  <si>
    <t>월납입액</t>
  </si>
  <si>
    <t>이율증가</t>
  </si>
  <si>
    <t>만든 사람 user 날짜 2026-02-28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</si>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</sst>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General&quot;개&quot;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0" fontId="0" fillId="0" borderId="0" xfId="0" applyNumberFormat="1">
      <alignment vertical="center"/>
    </xf>
    <xf numFmtId="6" fontId="0" fillId="0" borderId="4" xfId="0" applyNumberFormat="1" applyBorder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9" fillId="6" borderId="0" xfId="0" applyFont="1" applyFill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>
      <alignment vertical="center"/>
    </xf>
    <xf numFmtId="0" fontId="12" fillId="0" borderId="0" xfId="0" applyFont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0</xdr:row>
          <xdr:rowOff>76200</xdr:rowOff>
        </xdr:from>
        <xdr:to>
          <xdr:col>4</xdr:col>
          <xdr:colOff>7620</xdr:colOff>
          <xdr:row>1</xdr:row>
          <xdr:rowOff>213360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081.881103240739" backgroundQuery="1" createdVersion="8" refreshedVersion="8" minRefreshableVersion="3" recordCount="57" xr:uid="{B23F8A73-3FDE-45C9-B72F-AB8595AD740E}">
  <cacheSource type="external" connectionId="2"/>
  <cacheFields count="5">
    <cacheField name="위판장코드" numFmtId="0" sqlType="4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 sqlType="-9">
      <sharedItems count="3">
        <s v="선어"/>
        <s v="냉동"/>
        <s v="활어"/>
      </sharedItems>
    </cacheField>
    <cacheField name="위판장명" numFmtId="0" sqlType="-9">
      <sharedItems count="3">
        <s v="성산위판장"/>
        <s v="서귀포위판장"/>
        <s v="흑산도위판장"/>
      </sharedItems>
    </cacheField>
    <cacheField name="위판날짜" numFmtId="0" sqlType="11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 sqlType="8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730596-845B-494E-92E0-31E59BCBE98C}" name="피벗 테이블1" cacheId="0" applyNumberFormats="0" applyBorderFormats="0" applyFontFormats="0" applyPatternFormats="0" applyAlignmentFormats="0" applyWidthHeightFormats="1" dataCaption="값" missingCaption="해당없음" updatedVersion="8" minRefreshableVersion="3" useAutoFormatting="1" colGrandTotals="0" itemPrintTitles="1" mergeItem="1" createdVersion="8" indent="0" compact="0" compactData="0" multipleFieldFilters="0" fieldListSortAscending="1">
  <location ref="B4:F20" firstHeaderRow="1" firstDataRow="2" firstDataCol="2" rowPageCount="1" colPageCount="1"/>
  <pivotFields count="5">
    <pivotField dataField="1" compact="0" outline="0" showAll="0"/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3" baseItem="1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A3" sqref="A3:H29"/>
    </sheetView>
  </sheetViews>
  <sheetFormatPr defaultRowHeight="17.399999999999999" x14ac:dyDescent="0.4"/>
  <cols>
    <col min="1" max="1" width="11.5" customWidth="1"/>
    <col min="2" max="2" width="17.3984375" customWidth="1"/>
    <col min="3" max="3" width="11.5" customWidth="1"/>
    <col min="4" max="5" width="9.09765625" bestFit="1" customWidth="1"/>
    <col min="6" max="6" width="11.19921875" bestFit="1" customWidth="1"/>
    <col min="9" max="9" width="3" customWidth="1"/>
    <col min="11" max="11" width="14.59765625" customWidth="1"/>
  </cols>
  <sheetData>
    <row r="1" spans="1:13" x14ac:dyDescent="0.4">
      <c r="A1" t="s">
        <v>26</v>
      </c>
    </row>
    <row r="2" spans="1:13" x14ac:dyDescent="0.4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4" t="s">
        <v>260</v>
      </c>
    </row>
    <row r="3" spans="1:13" x14ac:dyDescent="0.4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  WEEKDAY(B3, 2)=6, WEEKDAY(B3, 2)=7  )</f>
        <v>1</v>
      </c>
    </row>
    <row r="4" spans="1:13" x14ac:dyDescent="0.4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4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t="s">
        <v>261</v>
      </c>
      <c r="K5" t="s">
        <v>262</v>
      </c>
      <c r="L5" t="s">
        <v>263</v>
      </c>
      <c r="M5" t="s">
        <v>264</v>
      </c>
    </row>
    <row r="6" spans="1:13" x14ac:dyDescent="0.4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4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4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4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4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4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4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4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4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4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4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4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4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4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4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4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4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4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4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4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4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4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4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4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4">
      <c r="C30" s="5"/>
      <c r="E30" s="5"/>
    </row>
    <row r="31" spans="1:9" x14ac:dyDescent="0.4">
      <c r="C31" s="5"/>
      <c r="E31" s="5"/>
    </row>
    <row r="32" spans="1:9" x14ac:dyDescent="0.4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  $F3=LARGE($F$3:$F$29, 1), $F3=SMALL($F$3:$F$29, 1)  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tabSelected="1" workbookViewId="0">
      <selection activeCell="H27" sqref="H27"/>
    </sheetView>
  </sheetViews>
  <sheetFormatPr defaultRowHeight="17.399999999999999" x14ac:dyDescent="0.4"/>
  <cols>
    <col min="1" max="1" width="11.09765625" bestFit="1" customWidth="1"/>
    <col min="2" max="2" width="11.19921875" bestFit="1" customWidth="1"/>
    <col min="3" max="3" width="17.19921875" bestFit="1" customWidth="1"/>
    <col min="4" max="4" width="11.19921875" bestFit="1" customWidth="1"/>
    <col min="5" max="5" width="7.3984375" bestFit="1" customWidth="1"/>
    <col min="6" max="6" width="9.19921875" bestFit="1" customWidth="1"/>
    <col min="7" max="7" width="7.8984375" bestFit="1" customWidth="1"/>
    <col min="8" max="8" width="6.8984375" bestFit="1" customWidth="1"/>
    <col min="9" max="9" width="7.8984375" bestFit="1" customWidth="1"/>
  </cols>
  <sheetData>
    <row r="1" spans="1:9" x14ac:dyDescent="0.4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 x14ac:dyDescent="0.4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 x14ac:dyDescent="0.4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 x14ac:dyDescent="0.4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 x14ac:dyDescent="0.4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 x14ac:dyDescent="0.4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 x14ac:dyDescent="0.4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 x14ac:dyDescent="0.4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 x14ac:dyDescent="0.4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 x14ac:dyDescent="0.4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 x14ac:dyDescent="0.4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 x14ac:dyDescent="0.4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 x14ac:dyDescent="0.4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 x14ac:dyDescent="0.4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 x14ac:dyDescent="0.4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 x14ac:dyDescent="0.4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 x14ac:dyDescent="0.4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 x14ac:dyDescent="0.4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 x14ac:dyDescent="0.4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 x14ac:dyDescent="0.4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 x14ac:dyDescent="0.4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 x14ac:dyDescent="0.4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 x14ac:dyDescent="0.4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 x14ac:dyDescent="0.4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 x14ac:dyDescent="0.4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 x14ac:dyDescent="0.4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 x14ac:dyDescent="0.4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 x14ac:dyDescent="0.4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 x14ac:dyDescent="0.4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 x14ac:dyDescent="0.4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 x14ac:dyDescent="0.4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 x14ac:dyDescent="0.4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 x14ac:dyDescent="0.4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 x14ac:dyDescent="0.4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 x14ac:dyDescent="0.4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 x14ac:dyDescent="0.4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 x14ac:dyDescent="0.4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 x14ac:dyDescent="0.4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 x14ac:dyDescent="0.4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 x14ac:dyDescent="0.4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 x14ac:dyDescent="0.4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 x14ac:dyDescent="0.4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 x14ac:dyDescent="0.4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 x14ac:dyDescent="0.4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 x14ac:dyDescent="0.4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 x14ac:dyDescent="0.4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 x14ac:dyDescent="0.4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 x14ac:dyDescent="0.4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 x14ac:dyDescent="0.4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 x14ac:dyDescent="0.4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 x14ac:dyDescent="0.4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 x14ac:dyDescent="0.4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 x14ac:dyDescent="0.4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 x14ac:dyDescent="0.4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 x14ac:dyDescent="0.4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 x14ac:dyDescent="0.4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 x14ac:dyDescent="0.4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 x14ac:dyDescent="0.4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 x14ac:dyDescent="0.4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 x14ac:dyDescent="0.4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 x14ac:dyDescent="0.4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 x14ac:dyDescent="0.4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 x14ac:dyDescent="0.4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 x14ac:dyDescent="0.4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 x14ac:dyDescent="0.4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 x14ac:dyDescent="0.4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 x14ac:dyDescent="0.4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 x14ac:dyDescent="0.4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 x14ac:dyDescent="0.4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 x14ac:dyDescent="0.4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 x14ac:dyDescent="0.4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 x14ac:dyDescent="0.4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 x14ac:dyDescent="0.4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 x14ac:dyDescent="0.4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 x14ac:dyDescent="0.4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 x14ac:dyDescent="0.4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 x14ac:dyDescent="0.4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 x14ac:dyDescent="0.4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 x14ac:dyDescent="0.4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 x14ac:dyDescent="0.4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 x14ac:dyDescent="0.4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 x14ac:dyDescent="0.4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 x14ac:dyDescent="0.4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 x14ac:dyDescent="0.4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 x14ac:dyDescent="0.4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 x14ac:dyDescent="0.4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 x14ac:dyDescent="0.4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 x14ac:dyDescent="0.4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 x14ac:dyDescent="0.4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 x14ac:dyDescent="0.4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 x14ac:dyDescent="0.4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 x14ac:dyDescent="0.4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 x14ac:dyDescent="0.4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 x14ac:dyDescent="0.4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 x14ac:dyDescent="0.4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 x14ac:dyDescent="0.4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 x14ac:dyDescent="0.4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 x14ac:dyDescent="0.4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 x14ac:dyDescent="0.4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 x14ac:dyDescent="0.4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5" right="0.25" top="0.75" bottom="0.75" header="0.3" footer="0.3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topLeftCell="A3" workbookViewId="0">
      <selection activeCell="H4" sqref="H4:H23"/>
    </sheetView>
  </sheetViews>
  <sheetFormatPr defaultRowHeight="17.399999999999999" x14ac:dyDescent="0.4"/>
  <cols>
    <col min="1" max="1" width="1.59765625" customWidth="1"/>
    <col min="4" max="5" width="10.3984375" bestFit="1" customWidth="1"/>
    <col min="6" max="6" width="18.19921875" bestFit="1" customWidth="1"/>
    <col min="7" max="7" width="10.3984375" bestFit="1" customWidth="1"/>
    <col min="9" max="10" width="12.3984375" bestFit="1" customWidth="1"/>
    <col min="11" max="11" width="2.69921875" customWidth="1"/>
    <col min="12" max="12" width="11.09765625" customWidth="1"/>
    <col min="13" max="13" width="13.3984375" customWidth="1"/>
    <col min="14" max="14" width="18.19921875" customWidth="1"/>
    <col min="15" max="15" width="7.09765625" bestFit="1" customWidth="1"/>
  </cols>
  <sheetData>
    <row r="2" spans="2:15" x14ac:dyDescent="0.4">
      <c r="B2" t="s">
        <v>26</v>
      </c>
      <c r="L2" t="s">
        <v>27</v>
      </c>
    </row>
    <row r="3" spans="2:15" x14ac:dyDescent="0.4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 x14ac:dyDescent="0.4">
      <c r="B4" s="2" t="s">
        <v>39</v>
      </c>
      <c r="C4" s="2" t="str">
        <f>VLOOKUP(  MID(B4, 1, 2), $L$13:$O$18, MATCH(  MID(B4, 3, 2), $M$12:$O$12, 0)+1, FALSE  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 t="str">
        <f>IF(  VALUE(RIGHT(I4, 3)) &lt;=100, SUBSTITUTE(I4, "A", "J"), IF(  VALUE(RIGHT(I4, 3)) &lt;=200, SUBSTITUTE(I4, "G", "D"), SUBSTITUTE(I4, "C", "E")  )  )</f>
        <v>123E456</v>
      </c>
      <c r="L4" s="2" t="s">
        <v>41</v>
      </c>
      <c r="M4" s="2" t="str">
        <f t="array" ref="M4">TEXT(  SUM(  ($L4=LEFT($B$4:$B$23,2))*($G$4:$G$23)  )/SUM($G$4:$G$23), "0.0%"  )</f>
        <v>22.4%</v>
      </c>
    </row>
    <row r="5" spans="2:15" x14ac:dyDescent="0.4">
      <c r="B5" s="2" t="s">
        <v>42</v>
      </c>
      <c r="C5" s="2" t="str">
        <f t="shared" ref="C5:C23" si="0">VLOOKUP(  MID(B5, 1, 2), $L$13:$O$18, MATCH(  MID(B5, 3, 2), $M$12:$O$12, 0)+1, FALSE  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fn중요도(G5,D5)</f>
        <v>☆</v>
      </c>
      <c r="I5" s="2" t="s">
        <v>43</v>
      </c>
      <c r="J5" s="2" t="str">
        <f t="shared" ref="J5:J23" si="2">IF(  VALUE(RIGHT(I5, 3)) &lt;=100, SUBSTITUTE(I5, "A", "J"), IF(  VALUE(RIGHT(I5, 3)) &lt;=200, SUBSTITUTE(I5, "G", "D"), SUBSTITUTE(I5, "C", "E")  )  )</f>
        <v>234J095</v>
      </c>
      <c r="L5" s="2" t="s">
        <v>44</v>
      </c>
      <c r="M5" s="2" t="str">
        <f t="array" ref="M5">TEXT(  SUM(  ($L5=LEFT($B$4:$B$23,2))*($G$4:$G$23)  )/SUM($G$4:$G$23), "0.0%"  )</f>
        <v>15.6%</v>
      </c>
    </row>
    <row r="6" spans="2:15" x14ac:dyDescent="0.4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fn중요도(G6,D6)</f>
        <v>☆</v>
      </c>
      <c r="I6" s="2" t="s">
        <v>82</v>
      </c>
      <c r="J6" s="2" t="str">
        <f t="shared" si="2"/>
        <v>613B571</v>
      </c>
      <c r="L6" s="2" t="s">
        <v>47</v>
      </c>
      <c r="M6" s="2" t="str">
        <f t="array" ref="M6">TEXT(  SUM(  ($L6=LEFT($B$4:$B$23,2))*($G$4:$G$23)  )/SUM($G$4:$G$23), "0.0%"  )</f>
        <v>18.7%</v>
      </c>
    </row>
    <row r="7" spans="2:15" x14ac:dyDescent="0.4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fn중요도(G7,D7)</f>
        <v>★</v>
      </c>
      <c r="I7" s="2" t="s">
        <v>83</v>
      </c>
      <c r="J7" s="2" t="str">
        <f t="shared" si="2"/>
        <v>973B652</v>
      </c>
      <c r="L7" s="2" t="s">
        <v>49</v>
      </c>
      <c r="M7" s="2" t="str">
        <f t="array" ref="M7">TEXT(  SUM(  ($L7=LEFT($B$4:$B$23,2))*($G$4:$G$23)  )/SUM($G$4:$G$23), "0.0%"  )</f>
        <v>18.0%</v>
      </c>
    </row>
    <row r="8" spans="2:15" x14ac:dyDescent="0.4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fn중요도(G8,D8)</f>
        <v/>
      </c>
      <c r="I8" s="2" t="s">
        <v>79</v>
      </c>
      <c r="J8" s="2" t="str">
        <f t="shared" si="2"/>
        <v>936D104</v>
      </c>
      <c r="L8" s="2" t="s">
        <v>51</v>
      </c>
      <c r="M8" s="2" t="str">
        <f t="array" ref="M8">TEXT(  SUM(  ($L8=LEFT($B$4:$B$23,2))*($G$4:$G$23)  )/SUM($G$4:$G$23), "0.0%"  )</f>
        <v>14.2%</v>
      </c>
    </row>
    <row r="9" spans="2:15" x14ac:dyDescent="0.4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fn중요도(G9,D9)</f>
        <v>☆</v>
      </c>
      <c r="I9" s="2" t="s">
        <v>76</v>
      </c>
      <c r="J9" s="2" t="str">
        <f t="shared" si="2"/>
        <v>123D182</v>
      </c>
      <c r="L9" s="2" t="s">
        <v>53</v>
      </c>
      <c r="M9" s="2" t="str">
        <f t="array" ref="M9">TEXT(  SUM(  ($L9=LEFT($B$4:$B$23,2))*($G$4:$G$23)  )/SUM($G$4:$G$23), "0.0%"  )</f>
        <v>11.0%</v>
      </c>
    </row>
    <row r="10" spans="2:15" x14ac:dyDescent="0.4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fn중요도(G10,D10)</f>
        <v>☆</v>
      </c>
      <c r="I10" s="2" t="s">
        <v>80</v>
      </c>
      <c r="J10" s="2" t="str">
        <f t="shared" si="2"/>
        <v>862J071</v>
      </c>
    </row>
    <row r="11" spans="2:15" x14ac:dyDescent="0.4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fn중요도(G11,D11)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 x14ac:dyDescent="0.4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fn중요도(G12,D12)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4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fn중요도(G13,D13)</f>
        <v/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4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fn중요도(G14,D14)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4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fn중요도(G15,D15)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x14ac:dyDescent="0.4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fn중요도(G16,D16)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4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fn중요도(G17,D17)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4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 cm="1">
        <f t="array" ref="H18">fn중요도(G18,D18)</f>
        <v/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4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fn중요도(G19,D19)</f>
        <v>★</v>
      </c>
      <c r="I19" s="2" t="s">
        <v>73</v>
      </c>
      <c r="J19" s="2" t="str">
        <f t="shared" si="2"/>
        <v>547E846</v>
      </c>
    </row>
    <row r="20" spans="2:15" x14ac:dyDescent="0.4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fn중요도(G20,D20)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 x14ac:dyDescent="0.4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fn중요도(G21,D21)</f>
        <v>☆</v>
      </c>
      <c r="I21" s="2" t="s">
        <v>75</v>
      </c>
      <c r="J21" s="2" t="str">
        <f t="shared" si="2"/>
        <v>872D193</v>
      </c>
      <c r="L21" s="16" t="s">
        <v>30</v>
      </c>
      <c r="M21" s="16" t="s">
        <v>31</v>
      </c>
      <c r="N21" s="16" t="s">
        <v>32</v>
      </c>
    </row>
    <row r="22" spans="2:15" x14ac:dyDescent="0.4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fn중요도(G22,D22)</f>
        <v>☆</v>
      </c>
      <c r="I22" s="2" t="s">
        <v>69</v>
      </c>
      <c r="J22" s="2" t="str">
        <f t="shared" si="2"/>
        <v>542B566</v>
      </c>
      <c r="L22" s="2" t="str">
        <f t="array" ref="L22">ROUND(  AVERAGE(  LARGE(D4:D23, {1,2,3})  ), 1  ) &amp; " - " &amp; ROUND(  AVERAGE(  SMALL(D4:D23, {1,2,3})  ), 1  )</f>
        <v>138.3 - 34.7</v>
      </c>
      <c r="M22" s="2" t="str">
        <f t="array" ref="M22">ROUND(  AVERAGE(  LARGE(E4:E23, {1,2,3})  ), 1  ) &amp; " - " &amp; ROUND(  AVERAGE(  SMALL(E4:E23, {1,2,3})  ), 1  )</f>
        <v>39 - 18</v>
      </c>
      <c r="N22" s="2" t="str">
        <f t="array" ref="N22">ROUND(  AVERAGE(  LARGE(F4:F23, {1,2,3})  ), 1  ) &amp; " - " &amp; ROUND(  AVERAGE(  SMALL(F4:F23, {1,2,3})  ), 1  )</f>
        <v>45 - 25</v>
      </c>
    </row>
    <row r="23" spans="2:15" x14ac:dyDescent="0.4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fn중요도(G23,D23)</f>
        <v>★</v>
      </c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workbookViewId="0">
      <selection activeCell="D8" sqref="D8"/>
    </sheetView>
  </sheetViews>
  <sheetFormatPr defaultRowHeight="17.399999999999999" x14ac:dyDescent="0.4"/>
  <cols>
    <col min="1" max="1" width="3.19921875" customWidth="1"/>
    <col min="2" max="2" width="21.19921875" bestFit="1" customWidth="1"/>
    <col min="3" max="4" width="12.59765625" bestFit="1" customWidth="1"/>
    <col min="5" max="5" width="10.3984375" bestFit="1" customWidth="1"/>
    <col min="6" max="6" width="12.3984375" bestFit="1" customWidth="1"/>
    <col min="7" max="7" width="6.796875" bestFit="1" customWidth="1"/>
    <col min="8" max="9" width="13.19921875" bestFit="1" customWidth="1"/>
  </cols>
  <sheetData>
    <row r="2" spans="2:6" x14ac:dyDescent="0.4">
      <c r="B2" s="25" t="s">
        <v>268</v>
      </c>
      <c r="C2" t="s">
        <v>269</v>
      </c>
    </row>
    <row r="4" spans="2:6" x14ac:dyDescent="0.4">
      <c r="B4" s="27" t="s">
        <v>282</v>
      </c>
      <c r="C4" s="5"/>
      <c r="D4" s="27" t="s">
        <v>270</v>
      </c>
      <c r="E4" s="5"/>
      <c r="F4" s="5"/>
    </row>
    <row r="5" spans="2:6" x14ac:dyDescent="0.4">
      <c r="B5" s="27" t="s">
        <v>265</v>
      </c>
      <c r="C5" s="27" t="s">
        <v>267</v>
      </c>
      <c r="D5" s="28" t="s">
        <v>271</v>
      </c>
      <c r="E5" s="28" t="s">
        <v>272</v>
      </c>
      <c r="F5" s="28" t="s">
        <v>273</v>
      </c>
    </row>
    <row r="6" spans="2:6" x14ac:dyDescent="0.4">
      <c r="B6" s="44" t="s">
        <v>274</v>
      </c>
      <c r="C6" s="29">
        <v>45748</v>
      </c>
      <c r="D6" s="26">
        <v>11</v>
      </c>
      <c r="E6" s="26">
        <v>12</v>
      </c>
      <c r="F6" s="26">
        <v>6</v>
      </c>
    </row>
    <row r="7" spans="2:6" x14ac:dyDescent="0.4">
      <c r="B7" s="45"/>
      <c r="C7" s="29">
        <v>45749</v>
      </c>
      <c r="D7" s="26">
        <v>3</v>
      </c>
      <c r="E7" s="26">
        <v>3</v>
      </c>
      <c r="F7" s="26">
        <v>1</v>
      </c>
    </row>
    <row r="8" spans="2:6" x14ac:dyDescent="0.4">
      <c r="B8" s="45"/>
      <c r="C8" s="29">
        <v>45750</v>
      </c>
      <c r="D8" s="26" t="s">
        <v>283</v>
      </c>
      <c r="E8" s="26">
        <v>5</v>
      </c>
      <c r="F8" s="26">
        <v>1</v>
      </c>
    </row>
    <row r="9" spans="2:6" x14ac:dyDescent="0.4">
      <c r="B9" s="45"/>
      <c r="C9" s="29">
        <v>45762</v>
      </c>
      <c r="D9" s="26" t="s">
        <v>283</v>
      </c>
      <c r="E9" s="26">
        <v>2</v>
      </c>
      <c r="F9" s="26" t="s">
        <v>283</v>
      </c>
    </row>
    <row r="10" spans="2:6" x14ac:dyDescent="0.4">
      <c r="B10" s="44" t="s">
        <v>275</v>
      </c>
      <c r="C10" s="45"/>
      <c r="D10" s="26">
        <v>14</v>
      </c>
      <c r="E10" s="26">
        <v>22</v>
      </c>
      <c r="F10" s="26">
        <v>8</v>
      </c>
    </row>
    <row r="11" spans="2:6" x14ac:dyDescent="0.4">
      <c r="B11" s="44" t="s">
        <v>276</v>
      </c>
      <c r="C11" s="29">
        <v>45748</v>
      </c>
      <c r="D11" s="26">
        <v>3</v>
      </c>
      <c r="E11" s="26">
        <v>1</v>
      </c>
      <c r="F11" s="26">
        <v>1</v>
      </c>
    </row>
    <row r="12" spans="2:6" x14ac:dyDescent="0.4">
      <c r="B12" s="45"/>
      <c r="C12" s="29">
        <v>45749</v>
      </c>
      <c r="D12" s="26" t="s">
        <v>283</v>
      </c>
      <c r="E12" s="26">
        <v>1</v>
      </c>
      <c r="F12" s="26">
        <v>1</v>
      </c>
    </row>
    <row r="13" spans="2:6" x14ac:dyDescent="0.4">
      <c r="B13" s="45"/>
      <c r="C13" s="29">
        <v>45750</v>
      </c>
      <c r="D13" s="26" t="s">
        <v>283</v>
      </c>
      <c r="E13" s="26" t="s">
        <v>283</v>
      </c>
      <c r="F13" s="26">
        <v>1</v>
      </c>
    </row>
    <row r="14" spans="2:6" x14ac:dyDescent="0.4">
      <c r="B14" s="44" t="s">
        <v>277</v>
      </c>
      <c r="C14" s="45"/>
      <c r="D14" s="26">
        <v>3</v>
      </c>
      <c r="E14" s="26">
        <v>2</v>
      </c>
      <c r="F14" s="26">
        <v>3</v>
      </c>
    </row>
    <row r="15" spans="2:6" x14ac:dyDescent="0.4">
      <c r="B15" s="28" t="s">
        <v>278</v>
      </c>
      <c r="C15" s="29">
        <v>45748</v>
      </c>
      <c r="D15" s="26">
        <v>2</v>
      </c>
      <c r="E15" s="26" t="s">
        <v>283</v>
      </c>
      <c r="F15" s="26">
        <v>1</v>
      </c>
    </row>
    <row r="16" spans="2:6" x14ac:dyDescent="0.4">
      <c r="B16" s="44" t="s">
        <v>279</v>
      </c>
      <c r="C16" s="45"/>
      <c r="D16" s="26">
        <v>2</v>
      </c>
      <c r="E16" s="26" t="s">
        <v>283</v>
      </c>
      <c r="F16" s="26">
        <v>1</v>
      </c>
    </row>
    <row r="17" spans="2:6" x14ac:dyDescent="0.4">
      <c r="B17" s="44" t="s">
        <v>280</v>
      </c>
      <c r="C17" s="29">
        <v>45748</v>
      </c>
      <c r="D17" s="26" t="s">
        <v>283</v>
      </c>
      <c r="E17" s="26">
        <v>1</v>
      </c>
      <c r="F17" s="26" t="s">
        <v>283</v>
      </c>
    </row>
    <row r="18" spans="2:6" x14ac:dyDescent="0.4">
      <c r="B18" s="45"/>
      <c r="C18" s="29">
        <v>45750</v>
      </c>
      <c r="D18" s="26">
        <v>1</v>
      </c>
      <c r="E18" s="26" t="s">
        <v>283</v>
      </c>
      <c r="F18" s="26" t="s">
        <v>283</v>
      </c>
    </row>
    <row r="19" spans="2:6" x14ac:dyDescent="0.4">
      <c r="B19" s="44" t="s">
        <v>281</v>
      </c>
      <c r="C19" s="45"/>
      <c r="D19" s="26">
        <v>1</v>
      </c>
      <c r="E19" s="26">
        <v>1</v>
      </c>
      <c r="F19" s="26" t="s">
        <v>283</v>
      </c>
    </row>
    <row r="20" spans="2:6" x14ac:dyDescent="0.4">
      <c r="B20" s="44" t="s">
        <v>266</v>
      </c>
      <c r="C20" s="45"/>
      <c r="D20" s="26">
        <v>20</v>
      </c>
      <c r="E20" s="26">
        <v>25</v>
      </c>
      <c r="F20" s="26">
        <v>12</v>
      </c>
    </row>
  </sheetData>
  <mergeCells count="8">
    <mergeCell ref="B19:C19"/>
    <mergeCell ref="B20:C20"/>
    <mergeCell ref="B6:B9"/>
    <mergeCell ref="B10:C10"/>
    <mergeCell ref="B11:B13"/>
    <mergeCell ref="B14:C14"/>
    <mergeCell ref="B16:C16"/>
    <mergeCell ref="B17:B18"/>
  </mergeCells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4A6C7-240A-44BC-971F-660B2A1C560A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8.59765625" bestFit="1" customWidth="1"/>
    <col min="4" max="6" width="9.19921875" bestFit="1" customWidth="1" outlineLevel="1"/>
  </cols>
  <sheetData>
    <row r="1" spans="2:6" ht="18" thickBot="1" x14ac:dyDescent="0.45"/>
    <row r="2" spans="2:6" x14ac:dyDescent="0.4">
      <c r="B2" s="33" t="s">
        <v>289</v>
      </c>
      <c r="C2" s="34"/>
      <c r="D2" s="40"/>
      <c r="E2" s="40"/>
      <c r="F2" s="40"/>
    </row>
    <row r="3" spans="2:6" collapsed="1" x14ac:dyDescent="0.4">
      <c r="B3" s="32"/>
      <c r="C3" s="32"/>
      <c r="D3" s="41" t="s">
        <v>291</v>
      </c>
      <c r="E3" s="41" t="s">
        <v>286</v>
      </c>
      <c r="F3" s="41" t="s">
        <v>288</v>
      </c>
    </row>
    <row r="4" spans="2:6" ht="62.4" hidden="1" outlineLevel="1" x14ac:dyDescent="0.4">
      <c r="B4" s="36"/>
      <c r="C4" s="36"/>
      <c r="E4" s="43" t="s">
        <v>287</v>
      </c>
      <c r="F4" s="43" t="s">
        <v>287</v>
      </c>
    </row>
    <row r="5" spans="2:6" x14ac:dyDescent="0.4">
      <c r="B5" s="37" t="s">
        <v>290</v>
      </c>
      <c r="C5" s="38"/>
      <c r="D5" s="35"/>
      <c r="E5" s="35"/>
      <c r="F5" s="35"/>
    </row>
    <row r="6" spans="2:6" outlineLevel="1" x14ac:dyDescent="0.4">
      <c r="B6" s="36"/>
      <c r="C6" s="36" t="s">
        <v>284</v>
      </c>
      <c r="D6" s="30">
        <v>5.5E-2</v>
      </c>
      <c r="E6" s="42">
        <v>5.8000000000000003E-2</v>
      </c>
      <c r="F6" s="42">
        <v>5.1999999999999998E-2</v>
      </c>
    </row>
    <row r="7" spans="2:6" x14ac:dyDescent="0.4">
      <c r="B7" s="37" t="s">
        <v>292</v>
      </c>
      <c r="C7" s="38"/>
      <c r="D7" s="35"/>
      <c r="E7" s="35"/>
      <c r="F7" s="35"/>
    </row>
    <row r="8" spans="2:6" ht="18" outlineLevel="1" thickBot="1" x14ac:dyDescent="0.45">
      <c r="B8" s="39"/>
      <c r="C8" s="39" t="s">
        <v>285</v>
      </c>
      <c r="D8" s="31">
        <v>764046.48687129002</v>
      </c>
      <c r="E8" s="31">
        <v>769597.62824588502</v>
      </c>
      <c r="F8" s="31">
        <v>758519.981602657</v>
      </c>
    </row>
    <row r="9" spans="2:6" x14ac:dyDescent="0.4">
      <c r="B9" t="s">
        <v>293</v>
      </c>
    </row>
    <row r="10" spans="2:6" x14ac:dyDescent="0.4">
      <c r="B10" t="s">
        <v>294</v>
      </c>
    </row>
    <row r="11" spans="2:6" x14ac:dyDescent="0.4">
      <c r="B11" t="s">
        <v>295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F3" sqref="F3:G8"/>
    </sheetView>
  </sheetViews>
  <sheetFormatPr defaultRowHeight="17.399999999999999" x14ac:dyDescent="0.4"/>
  <cols>
    <col min="2" max="2" width="10" customWidth="1"/>
    <col min="3" max="3" width="11.8984375" bestFit="1" customWidth="1"/>
    <col min="5" max="5" width="6.3984375" customWidth="1"/>
    <col min="6" max="6" width="4.3984375" customWidth="1"/>
    <col min="7" max="7" width="11.8984375" customWidth="1"/>
  </cols>
  <sheetData>
    <row r="2" spans="2:7" x14ac:dyDescent="0.4">
      <c r="B2" s="1" t="s">
        <v>8</v>
      </c>
      <c r="C2" s="21">
        <v>50000000</v>
      </c>
      <c r="G2" s="10" t="s">
        <v>12</v>
      </c>
    </row>
    <row r="3" spans="2:7" ht="16.5" customHeight="1" x14ac:dyDescent="0.4">
      <c r="B3" s="1" t="s">
        <v>9</v>
      </c>
      <c r="C3" s="20">
        <v>5.5E-2</v>
      </c>
      <c r="G3" s="17">
        <f>월납입액</f>
        <v>764046.48687128967</v>
      </c>
    </row>
    <row r="4" spans="2:7" x14ac:dyDescent="0.4">
      <c r="B4" s="1" t="s">
        <v>10</v>
      </c>
      <c r="C4" s="1">
        <v>5</v>
      </c>
      <c r="E4" s="46" t="s">
        <v>13</v>
      </c>
      <c r="F4" s="2">
        <v>2</v>
      </c>
      <c r="G4" s="18">
        <f t="dataTable" ref="G4:G8" dt2D="0" dtr="0" r1="C4"/>
        <v>1763826.2463254642</v>
      </c>
    </row>
    <row r="5" spans="2:7" x14ac:dyDescent="0.4">
      <c r="B5" s="1" t="s">
        <v>11</v>
      </c>
      <c r="C5" s="21">
        <v>10000000</v>
      </c>
      <c r="E5" s="46"/>
      <c r="F5" s="2">
        <v>3</v>
      </c>
      <c r="G5" s="18">
        <v>1207836.0721724113</v>
      </c>
    </row>
    <row r="6" spans="2:7" x14ac:dyDescent="0.4">
      <c r="B6" s="1" t="s">
        <v>12</v>
      </c>
      <c r="C6" s="17">
        <f>PMT(C3/12,C4*12,-(C2-C5),,0)</f>
        <v>764046.48687128967</v>
      </c>
      <c r="E6" s="46"/>
      <c r="F6" s="2">
        <v>4</v>
      </c>
      <c r="G6" s="18">
        <v>930259.00908972777</v>
      </c>
    </row>
    <row r="7" spans="2:7" x14ac:dyDescent="0.4">
      <c r="E7" s="46"/>
      <c r="F7" s="2">
        <v>5</v>
      </c>
      <c r="G7" s="18">
        <v>764046.48687128967</v>
      </c>
    </row>
    <row r="8" spans="2:7" x14ac:dyDescent="0.4">
      <c r="E8" s="46"/>
      <c r="F8" s="2">
        <v>6</v>
      </c>
      <c r="G8" s="18">
        <v>653515.48342245363</v>
      </c>
    </row>
  </sheetData>
  <scenarios current="0" sqref="C6">
    <scenario name="이율증가" locked="1" count="1" user="user" comment="만든 사람 user 날짜 2026-02-28">
      <inputCells r="C3" val="0.058" numFmtId="10"/>
    </scenario>
    <scenario name="이율감소" locked="1" count="1" user="user" comment="만든 사람 user 날짜 2026-02-28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H7" sqref="H7"/>
    </sheetView>
  </sheetViews>
  <sheetFormatPr defaultRowHeight="17.399999999999999" x14ac:dyDescent="0.4"/>
  <cols>
    <col min="1" max="1" width="2.19921875" customWidth="1"/>
    <col min="2" max="2" width="13.8984375" customWidth="1"/>
    <col min="3" max="3" width="17" customWidth="1"/>
    <col min="4" max="4" width="2.8984375" customWidth="1"/>
    <col min="5" max="5" width="11.5" customWidth="1"/>
  </cols>
  <sheetData>
    <row r="2" spans="2:3" x14ac:dyDescent="0.4">
      <c r="B2" s="9" t="s">
        <v>7</v>
      </c>
      <c r="C2" s="9" t="s">
        <v>14</v>
      </c>
    </row>
    <row r="3" spans="2:3" x14ac:dyDescent="0.4">
      <c r="B3" s="1" t="s">
        <v>228</v>
      </c>
      <c r="C3" s="23">
        <v>0.4</v>
      </c>
    </row>
    <row r="4" spans="2:3" x14ac:dyDescent="0.4">
      <c r="B4" s="1" t="s">
        <v>229</v>
      </c>
      <c r="C4" s="23">
        <v>0.2</v>
      </c>
    </row>
    <row r="5" spans="2:3" x14ac:dyDescent="0.4">
      <c r="B5" s="1" t="s">
        <v>230</v>
      </c>
      <c r="C5" s="23">
        <v>-0.18</v>
      </c>
    </row>
    <row r="6" spans="2:3" x14ac:dyDescent="0.4">
      <c r="B6" s="1" t="s">
        <v>231</v>
      </c>
      <c r="C6" s="23">
        <v>-0.46</v>
      </c>
    </row>
    <row r="7" spans="2:3" x14ac:dyDescent="0.4">
      <c r="B7" s="1" t="s">
        <v>232</v>
      </c>
      <c r="C7" s="23">
        <v>-0.21</v>
      </c>
    </row>
    <row r="8" spans="2:3" x14ac:dyDescent="0.4">
      <c r="B8" s="1" t="s">
        <v>233</v>
      </c>
      <c r="C8" s="23">
        <v>0.08</v>
      </c>
    </row>
    <row r="9" spans="2:3" x14ac:dyDescent="0.4">
      <c r="B9" s="1" t="s">
        <v>234</v>
      </c>
      <c r="C9" s="23">
        <v>0.2</v>
      </c>
    </row>
    <row r="10" spans="2:3" x14ac:dyDescent="0.4">
      <c r="B10" s="1" t="s">
        <v>235</v>
      </c>
      <c r="C10" s="23">
        <v>7.0000000000000007E-2</v>
      </c>
    </row>
    <row r="11" spans="2:3" x14ac:dyDescent="0.4">
      <c r="B11" s="1" t="s">
        <v>236</v>
      </c>
      <c r="C11" s="23">
        <v>0.17</v>
      </c>
    </row>
    <row r="12" spans="2:3" x14ac:dyDescent="0.4">
      <c r="B12" s="1" t="s">
        <v>237</v>
      </c>
      <c r="C12" s="23">
        <v>0.75</v>
      </c>
    </row>
    <row r="13" spans="2:3" x14ac:dyDescent="0.4">
      <c r="B13" s="1" t="s">
        <v>238</v>
      </c>
      <c r="C13" s="23">
        <v>0.3</v>
      </c>
    </row>
    <row r="14" spans="2:3" x14ac:dyDescent="0.4">
      <c r="B14" s="1" t="s">
        <v>239</v>
      </c>
      <c r="C14" s="23">
        <v>0.01</v>
      </c>
    </row>
    <row r="15" spans="2:3" x14ac:dyDescent="0.4">
      <c r="B15" s="1" t="s">
        <v>240</v>
      </c>
      <c r="C15" s="23">
        <v>0.23</v>
      </c>
    </row>
    <row r="16" spans="2:3" x14ac:dyDescent="0.4">
      <c r="B16" s="1" t="s">
        <v>241</v>
      </c>
      <c r="C16" s="23">
        <v>0.47</v>
      </c>
    </row>
    <row r="17" spans="2:3" x14ac:dyDescent="0.4">
      <c r="B17" s="1" t="s">
        <v>242</v>
      </c>
      <c r="C17" s="23">
        <v>7.0000000000000007E-2</v>
      </c>
    </row>
    <row r="18" spans="2:3" x14ac:dyDescent="0.4">
      <c r="B18" s="1" t="s">
        <v>243</v>
      </c>
      <c r="C18" s="23">
        <v>-0.6</v>
      </c>
    </row>
    <row r="19" spans="2:3" x14ac:dyDescent="0.4">
      <c r="B19" s="1" t="s">
        <v>244</v>
      </c>
      <c r="C19" s="23">
        <v>-0.3</v>
      </c>
    </row>
    <row r="20" spans="2:3" x14ac:dyDescent="0.4">
      <c r="B20" s="1" t="s">
        <v>245</v>
      </c>
      <c r="C20" s="23">
        <v>0.05</v>
      </c>
    </row>
    <row r="21" spans="2:3" x14ac:dyDescent="0.4">
      <c r="B21" s="1" t="s">
        <v>246</v>
      </c>
      <c r="C21" s="23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topLeftCell="A10" workbookViewId="0">
      <selection activeCell="M29" sqref="M29"/>
    </sheetView>
  </sheetViews>
  <sheetFormatPr defaultRowHeight="17.399999999999999" x14ac:dyDescent="0.4"/>
  <cols>
    <col min="1" max="1" width="1.59765625" customWidth="1"/>
    <col min="2" max="2" width="9.3984375" customWidth="1"/>
  </cols>
  <sheetData>
    <row r="2" spans="2:8" x14ac:dyDescent="0.4">
      <c r="B2" t="s">
        <v>259</v>
      </c>
    </row>
    <row r="3" spans="2:8" x14ac:dyDescent="0.4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4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4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4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4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4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workbookViewId="0">
      <selection activeCell="C10" sqref="C10"/>
    </sheetView>
  </sheetViews>
  <sheetFormatPr defaultRowHeight="17.399999999999999" x14ac:dyDescent="0.4"/>
  <cols>
    <col min="1" max="1" width="3.3984375" customWidth="1"/>
    <col min="3" max="3" width="13.3984375" customWidth="1"/>
    <col min="4" max="4" width="14.09765625" customWidth="1"/>
    <col min="5" max="5" width="11.09765625" customWidth="1"/>
    <col min="7" max="7" width="11.3984375" customWidth="1"/>
    <col min="9" max="9" width="2.5" customWidth="1"/>
  </cols>
  <sheetData>
    <row r="3" spans="2:11" x14ac:dyDescent="0.4">
      <c r="B3" t="s">
        <v>26</v>
      </c>
      <c r="J3" t="s">
        <v>27</v>
      </c>
    </row>
    <row r="4" spans="2:11" x14ac:dyDescent="0.4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4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 x14ac:dyDescent="0.4">
      <c r="B6" s="2">
        <v>5287</v>
      </c>
      <c r="C6" s="2" t="s">
        <v>257</v>
      </c>
      <c r="D6" s="22">
        <v>46078</v>
      </c>
      <c r="E6" s="1">
        <v>2</v>
      </c>
      <c r="F6" s="2" t="s">
        <v>258</v>
      </c>
      <c r="G6" s="1">
        <v>58000</v>
      </c>
      <c r="H6" s="1">
        <v>116000</v>
      </c>
      <c r="J6" s="1" t="s">
        <v>248</v>
      </c>
      <c r="K6" s="19">
        <v>75000</v>
      </c>
    </row>
    <row r="7" spans="2:11" x14ac:dyDescent="0.4">
      <c r="B7" s="2"/>
      <c r="C7" s="2"/>
      <c r="D7" s="1"/>
      <c r="E7" s="1"/>
      <c r="F7" s="2"/>
      <c r="G7" s="1"/>
      <c r="H7" s="1"/>
      <c r="J7" s="1" t="s">
        <v>249</v>
      </c>
      <c r="K7" s="19">
        <v>58000</v>
      </c>
    </row>
    <row r="8" spans="2:11" x14ac:dyDescent="0.4">
      <c r="B8" s="2"/>
      <c r="C8" s="2"/>
      <c r="D8" s="1"/>
      <c r="E8" s="1"/>
      <c r="F8" s="2"/>
      <c r="G8" s="1"/>
      <c r="H8" s="1"/>
      <c r="J8" s="1" t="s">
        <v>250</v>
      </c>
      <c r="K8" s="19">
        <v>58000</v>
      </c>
    </row>
    <row r="9" spans="2:11" x14ac:dyDescent="0.4">
      <c r="B9" s="2"/>
      <c r="C9" s="2"/>
      <c r="D9" s="1"/>
      <c r="E9" s="1"/>
      <c r="F9" s="2"/>
      <c r="G9" s="1"/>
      <c r="H9" s="1"/>
      <c r="J9" s="1" t="s">
        <v>251</v>
      </c>
      <c r="K9" s="19">
        <v>75000</v>
      </c>
    </row>
    <row r="10" spans="2:11" x14ac:dyDescent="0.4">
      <c r="B10" s="1"/>
      <c r="C10" s="1"/>
      <c r="D10" s="1"/>
      <c r="E10" s="1"/>
      <c r="F10" s="2"/>
      <c r="G10" s="1"/>
      <c r="H10" s="1"/>
      <c r="J10" s="1" t="s">
        <v>252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769620</xdr:colOff>
                <xdr:row>0</xdr:row>
                <xdr:rowOff>76200</xdr:rowOff>
              </from>
              <to>
                <xdr:col>4</xdr:col>
                <xdr:colOff>7620</xdr:colOff>
                <xdr:row>1</xdr:row>
                <xdr:rowOff>205740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임태민</cp:lastModifiedBy>
  <cp:lastPrinted>2026-02-28T11:53:17Z</cp:lastPrinted>
  <dcterms:created xsi:type="dcterms:W3CDTF">2025-01-23T06:42:19Z</dcterms:created>
  <dcterms:modified xsi:type="dcterms:W3CDTF">2026-02-28T12:36:34Z</dcterms:modified>
</cp:coreProperties>
</file>