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28DFB807-DFC0-455D-8E1C-BE704C321B43}" xr6:coauthVersionLast="47" xr6:coauthVersionMax="47" xr10:uidLastSave="{00000000-0000-0000-0000-000000000000}"/>
  <bookViews>
    <workbookView xWindow="-108" yWindow="-108" windowWidth="23256" windowHeight="12456" tabRatio="721" firstSheet="2" activeTab="8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시나리오 요약" sheetId="9" r:id="rId5"/>
    <sheet name="분석작업-2" sheetId="4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'기본작업-1'!$A$2:$H$29</definedName>
    <definedName name="_xleta.LARGE" hidden="1" xlm="1">#NAME?</definedName>
    <definedName name="_xleta.MID" hidden="1" xlm="1">#NAME?</definedName>
    <definedName name="_xleta.TEXT" hidden="1" xlm="1">#NAME?</definedName>
    <definedName name="_xlnm.Criteria" localSheetId="0">'기본작업-1'!$J$2:$J$3</definedName>
    <definedName name="_xlnm.Extract" localSheetId="0">'기본작업-1'!$J$5:$M$5</definedName>
    <definedName name="_xlnm.Print_Area" localSheetId="1">'기본작업-2'!$A$1:$I$100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4" l="1"/>
  <c r="C6" i="4"/>
  <c r="M22" i="3" a="1"/>
  <c r="M22" i="3" s="1"/>
  <c r="N22" i="3" a="1"/>
  <c r="N22" i="3" s="1"/>
  <c r="L22" i="3" a="1"/>
  <c r="L22" i="3" s="1"/>
  <c r="M5" i="3" a="1"/>
  <c r="M5" i="3" s="1"/>
  <c r="M6" i="3" a="1"/>
  <c r="M6" i="3" s="1"/>
  <c r="M7" i="3" a="1"/>
  <c r="M7" i="3" s="1"/>
  <c r="M8" i="3" a="1"/>
  <c r="M8" i="3" s="1"/>
  <c r="M9" i="3" a="1"/>
  <c r="M9" i="3" s="1"/>
  <c r="M4" i="3" a="1"/>
  <c r="M4" i="3" s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4" i="3"/>
  <c r="J3" i="1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H14" i="3" a="1"/>
  <c r="H22" i="3" a="1"/>
  <c r="H7" i="3" a="1"/>
  <c r="H15" i="3" a="1"/>
  <c r="H8" i="3" a="1"/>
  <c r="H9" i="3" a="1"/>
  <c r="H10" i="3" a="1"/>
  <c r="H11" i="3" a="1"/>
  <c r="H12" i="3" a="1"/>
  <c r="H5" i="3" a="1"/>
  <c r="H21" i="3" a="1"/>
  <c r="H6" i="3" a="1"/>
  <c r="H23" i="3" a="1"/>
  <c r="H16" i="3" a="1"/>
  <c r="H17" i="3" a="1"/>
  <c r="H18" i="3" a="1"/>
  <c r="H19" i="3" a="1"/>
  <c r="H20" i="3" a="1"/>
  <c r="H13" i="3" a="1"/>
  <c r="H4" i="3" a="1"/>
  <c r="H13" i="3" l="1"/>
  <c r="H20" i="3"/>
  <c r="H19" i="3"/>
  <c r="H18" i="3"/>
  <c r="H17" i="3"/>
  <c r="H16" i="3"/>
  <c r="H23" i="3"/>
  <c r="H6" i="3"/>
  <c r="H21" i="3"/>
  <c r="H5" i="3"/>
  <c r="H12" i="3"/>
  <c r="H11" i="3"/>
  <c r="H10" i="3"/>
  <c r="H9" i="3"/>
  <c r="H8" i="3"/>
  <c r="H15" i="3"/>
  <c r="H7" i="3"/>
  <c r="H22" i="3"/>
  <c r="H14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469CA1-7EAE-4A11-9908-D700F6F2DB96}" name="MS Access Database_Query" type="1" refreshedVersion="7" background="1">
    <dbPr connection="DSN=MS Access Database;DBQ=D:\11 메일링서비스\컴활1급실기-메일링\2026_컴활1급실기(엑셀)-상시기출자료(용다시복원))250527\2025년 상시01\위판장별판매.accdb;DefaultDir=D:\11 메일링서비스\컴활1급실기-메일링\2026_컴활1급실기(엑셀)-상시기출자료(용다시복원))250527\2025년 상시01;DriverId=25;FIL=MS Access;MaxBufferSize=2048;PageTimeout=5;" command="SELECT 위탁판매현황.위판장코드, 위탁판매현황.어종상태명, 위탁판매현황.위판장명, 위탁판매현황.위판날짜, 위탁판매현황.위판금액_x000d__x000a_FROM 위탁판매현황 위탁판매현황"/>
  </connection>
  <connection id="2" xr16:uid="{183A3084-905B-476A-85FF-FA5265DF28C7}" name="MS Access Database_Query1" type="1" refreshedVersion="8" background="1">
    <dbPr connection="DSN=MS Access Database;DBQ=C:\Users\PC\Desktop\2026기본서_컴활1급실기\03 최신기출문제\01 25년상시01\위판장별판매현황.accdb;DefaultDir=C:\Users\PC\Desktop\2026기본서_컴활1급실기\03 최신기출문제\01 25년상시01;DriverId=25;FIL=MS Access;MaxBufferSize=2048;PageTimeout=5;" command="SELECT 위탁판매.위판장코드, 위탁판매.어종상태명, 위탁판매.위판장명, 위탁판매.위판날짜, 위탁판매.위판금액_x000d__x000a_FROM 위탁판매 위탁판매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<sst xmlns="http://schemas.openxmlformats.org/spreadsheetml/2006/main" count="743" uniqueCount="295">
  <si>
    <t>주문일</t>
    <phoneticPr fontId="2" type="noConversion"/>
  </si>
  <si>
    <t>수량</t>
    <phoneticPr fontId="2" type="noConversion"/>
  </si>
  <si>
    <t>단가</t>
    <phoneticPr fontId="2" type="noConversion"/>
  </si>
  <si>
    <t>적립률</t>
    <phoneticPr fontId="2" type="noConversion"/>
  </si>
  <si>
    <t>적립금</t>
    <phoneticPr fontId="2" type="noConversion"/>
  </si>
  <si>
    <t>주문금액</t>
    <phoneticPr fontId="2" type="noConversion"/>
  </si>
  <si>
    <t>제품명</t>
    <phoneticPr fontId="2" type="noConversion"/>
  </si>
  <si>
    <t>대출금액</t>
    <phoneticPr fontId="2" type="noConversion"/>
  </si>
  <si>
    <t>연이율</t>
    <phoneticPr fontId="2" type="noConversion"/>
  </si>
  <si>
    <t>납입기간</t>
    <phoneticPr fontId="2" type="noConversion"/>
  </si>
  <si>
    <t>상환금액</t>
    <phoneticPr fontId="2" type="noConversion"/>
  </si>
  <si>
    <t>월납입액</t>
    <phoneticPr fontId="2" type="noConversion"/>
  </si>
  <si>
    <t>전년대비 증감률</t>
    <phoneticPr fontId="2" type="noConversion"/>
  </si>
  <si>
    <t>2021년</t>
    <phoneticPr fontId="2" type="noConversion"/>
  </si>
  <si>
    <t>2022년</t>
    <phoneticPr fontId="2" type="noConversion"/>
  </si>
  <si>
    <t>2023년</t>
    <phoneticPr fontId="2" type="noConversion"/>
  </si>
  <si>
    <t>2024년</t>
    <phoneticPr fontId="2" type="noConversion"/>
  </si>
  <si>
    <t>고객명</t>
    <phoneticPr fontId="2" type="noConversion"/>
  </si>
  <si>
    <t>고객번호</t>
    <phoneticPr fontId="2" type="noConversion"/>
  </si>
  <si>
    <t>숙박예정일</t>
    <phoneticPr fontId="2" type="noConversion"/>
  </si>
  <si>
    <t>숙박일수</t>
    <phoneticPr fontId="2" type="noConversion"/>
  </si>
  <si>
    <t>방이름</t>
    <phoneticPr fontId="2" type="noConversion"/>
  </si>
  <si>
    <t>일일요금</t>
    <phoneticPr fontId="2" type="noConversion"/>
  </si>
  <si>
    <t>이용금액</t>
    <phoneticPr fontId="2" type="noConversion"/>
  </si>
  <si>
    <t>[표1]</t>
    <phoneticPr fontId="2" type="noConversion"/>
  </si>
  <si>
    <t>[표2]</t>
    <phoneticPr fontId="2" type="noConversion"/>
  </si>
  <si>
    <t>소속부서</t>
    <phoneticPr fontId="2" type="noConversion"/>
  </si>
  <si>
    <t>담당자</t>
    <phoneticPr fontId="2" type="noConversion"/>
  </si>
  <si>
    <t>트랙터대수</t>
    <phoneticPr fontId="2" type="noConversion"/>
  </si>
  <si>
    <t>관리기대수</t>
    <phoneticPr fontId="2" type="noConversion"/>
  </si>
  <si>
    <t>땅속작물수확기대수</t>
    <phoneticPr fontId="2" type="noConversion"/>
  </si>
  <si>
    <t>총관리대수</t>
    <phoneticPr fontId="2" type="noConversion"/>
  </si>
  <si>
    <t>중요도</t>
    <phoneticPr fontId="2" type="noConversion"/>
  </si>
  <si>
    <t>기존대표센터</t>
    <phoneticPr fontId="2" type="noConversion"/>
  </si>
  <si>
    <t>대표센터코드</t>
    <phoneticPr fontId="2" type="noConversion"/>
  </si>
  <si>
    <t>센터명</t>
    <phoneticPr fontId="2" type="noConversion"/>
  </si>
  <si>
    <t>제품관리비율</t>
    <phoneticPr fontId="2" type="noConversion"/>
  </si>
  <si>
    <t>경기1팀</t>
    <phoneticPr fontId="2" type="noConversion"/>
  </si>
  <si>
    <t>123C456</t>
    <phoneticPr fontId="2" type="noConversion"/>
  </si>
  <si>
    <t>경기</t>
    <phoneticPr fontId="2" type="noConversion"/>
  </si>
  <si>
    <t>강원2팀</t>
    <phoneticPr fontId="2" type="noConversion"/>
  </si>
  <si>
    <t>234A095</t>
    <phoneticPr fontId="2" type="noConversion"/>
  </si>
  <si>
    <t>강원</t>
    <phoneticPr fontId="2" type="noConversion"/>
  </si>
  <si>
    <t>경상1팀</t>
    <phoneticPr fontId="2" type="noConversion"/>
  </si>
  <si>
    <t>345G115</t>
    <phoneticPr fontId="2" type="noConversion"/>
  </si>
  <si>
    <t>경상</t>
    <phoneticPr fontId="2" type="noConversion"/>
  </si>
  <si>
    <t>전라1팀</t>
    <phoneticPr fontId="2" type="noConversion"/>
  </si>
  <si>
    <t>인천</t>
    <phoneticPr fontId="2" type="noConversion"/>
  </si>
  <si>
    <t>충청2팀</t>
    <phoneticPr fontId="2" type="noConversion"/>
  </si>
  <si>
    <t>전라</t>
    <phoneticPr fontId="2" type="noConversion"/>
  </si>
  <si>
    <t>인천1팀</t>
    <phoneticPr fontId="2" type="noConversion"/>
  </si>
  <si>
    <t>충청</t>
    <phoneticPr fontId="2" type="noConversion"/>
  </si>
  <si>
    <t>경기2팀</t>
    <phoneticPr fontId="2" type="noConversion"/>
  </si>
  <si>
    <t>강원1팀</t>
    <phoneticPr fontId="2" type="noConversion"/>
  </si>
  <si>
    <t>[표3] 센터별 팀별 담당자</t>
    <phoneticPr fontId="2" type="noConversion"/>
  </si>
  <si>
    <t>1팀</t>
    <phoneticPr fontId="2" type="noConversion"/>
  </si>
  <si>
    <t>2팀</t>
    <phoneticPr fontId="2" type="noConversion"/>
  </si>
  <si>
    <t>3팀</t>
    <phoneticPr fontId="2" type="noConversion"/>
  </si>
  <si>
    <t>전라2팀</t>
    <phoneticPr fontId="2" type="noConversion"/>
  </si>
  <si>
    <t>홍길동</t>
    <phoneticPr fontId="2" type="noConversion"/>
  </si>
  <si>
    <t>충청1팀</t>
    <phoneticPr fontId="2" type="noConversion"/>
  </si>
  <si>
    <t>김길동</t>
    <phoneticPr fontId="2" type="noConversion"/>
  </si>
  <si>
    <t>인천2팀</t>
    <phoneticPr fontId="2" type="noConversion"/>
  </si>
  <si>
    <t>박길동</t>
    <phoneticPr fontId="2" type="noConversion"/>
  </si>
  <si>
    <t>송길동</t>
    <phoneticPr fontId="2" type="noConversion"/>
  </si>
  <si>
    <t>이길동</t>
    <phoneticPr fontId="2" type="noConversion"/>
  </si>
  <si>
    <t>정길동</t>
    <phoneticPr fontId="2" type="noConversion"/>
  </si>
  <si>
    <t>542B566</t>
    <phoneticPr fontId="2" type="noConversion"/>
  </si>
  <si>
    <t>845A042</t>
    <phoneticPr fontId="2" type="noConversion"/>
  </si>
  <si>
    <t>532A012</t>
    <phoneticPr fontId="2" type="noConversion"/>
  </si>
  <si>
    <t>154C865</t>
    <phoneticPr fontId="2" type="noConversion"/>
  </si>
  <si>
    <t>547C846</t>
    <phoneticPr fontId="2" type="noConversion"/>
  </si>
  <si>
    <t>412B685</t>
    <phoneticPr fontId="2" type="noConversion"/>
  </si>
  <si>
    <t>872G193</t>
    <phoneticPr fontId="2" type="noConversion"/>
  </si>
  <si>
    <t>123G182</t>
    <phoneticPr fontId="2" type="noConversion"/>
  </si>
  <si>
    <t>951G124</t>
    <phoneticPr fontId="2" type="noConversion"/>
  </si>
  <si>
    <t>586G129</t>
    <phoneticPr fontId="2" type="noConversion"/>
  </si>
  <si>
    <t>936G104</t>
    <phoneticPr fontId="2" type="noConversion"/>
  </si>
  <si>
    <t>862A071</t>
    <phoneticPr fontId="2" type="noConversion"/>
  </si>
  <si>
    <t>652B364</t>
    <phoneticPr fontId="2" type="noConversion"/>
  </si>
  <si>
    <t>613B571</t>
    <phoneticPr fontId="2" type="noConversion"/>
  </si>
  <si>
    <t>973B652</t>
    <phoneticPr fontId="2" type="noConversion"/>
  </si>
  <si>
    <t>325G154</t>
    <phoneticPr fontId="2" type="noConversion"/>
  </si>
  <si>
    <t>321G155</t>
    <phoneticPr fontId="2" type="noConversion"/>
  </si>
  <si>
    <t>샤프</t>
    <phoneticPr fontId="2" type="noConversion"/>
  </si>
  <si>
    <t>사인펜</t>
    <phoneticPr fontId="2" type="noConversion"/>
  </si>
  <si>
    <t>색연필</t>
    <phoneticPr fontId="2" type="noConversion"/>
  </si>
  <si>
    <t>수정액</t>
    <phoneticPr fontId="2" type="noConversion"/>
  </si>
  <si>
    <t>필통</t>
    <phoneticPr fontId="2" type="noConversion"/>
  </si>
  <si>
    <t>연필세트</t>
    <phoneticPr fontId="2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</si>
  <si>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</si>
  <si>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</si>
  <si>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</si>
  <si>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</si>
  <si>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</si>
  <si>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</si>
  <si>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</si>
  <si>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</si>
  <si>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</si>
  <si>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AA-01</t>
  </si>
  <si>
    <t>대명금속</t>
  </si>
  <si>
    <t>PT-1</t>
  </si>
  <si>
    <t>평택</t>
  </si>
  <si>
    <t>1톤</t>
  </si>
  <si>
    <t>BB-02</t>
  </si>
  <si>
    <t>코암유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</si>
  <si>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</si>
  <si>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</si>
  <si>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</si>
  <si>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</si>
  <si>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</si>
  <si>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</si>
  <si>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</si>
  <si>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</si>
  <si>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</si>
  <si>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</si>
  <si>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>Y.인터네셔날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</si>
  <si>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</si>
  <si>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</si>
  <si>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</si>
  <si>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</si>
  <si>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</si>
  <si>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</si>
  <si>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</si>
  <si>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</si>
  <si>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</si>
  <si>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</si>
  <si>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</si>
  <si>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</si>
  <si>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>정금강업</t>
  </si>
  <si>
    <t>WJ-5</t>
  </si>
  <si>
    <t>AA-10</t>
  </si>
  <si>
    <t>진한통상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</si>
  <si>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</si>
  <si>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</si>
  <si>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</si>
  <si>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</si>
  <si>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</si>
  <si>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</si>
  <si>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</si>
  <si>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</si>
  <si>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</si>
  <si>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</si>
  <si>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</si>
  <si>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</si>
  <si>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</si>
  <si>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</si>
  <si>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</si>
  <si>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</si>
  <si>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</si>
  <si>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</si>
  <si>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</si>
  <si>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</si>
  <si>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</si>
  <si>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</si>
  <si>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</si>
  <si>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</si>
  <si>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</si>
  <si>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</si>
  <si>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</si>
  <si>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</si>
  <si>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</si>
  <si>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</si>
  <si>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</si>
  <si>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</si>
  <si>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>효제조</t>
  </si>
  <si>
    <t>DK-3</t>
  </si>
  <si>
    <t>CC-16</t>
  </si>
  <si>
    <t>한국화이바</t>
  </si>
  <si>
    <t>BB-03</t>
  </si>
  <si>
    <t>텔슨정보통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</si>
  <si>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</si>
  <si>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</si>
  <si>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</si>
  <si>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</si>
  <si>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</si>
  <si>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</si>
  <si>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</si>
  <si>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</si>
  <si>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</si>
  <si>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</si>
  <si>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</si>
  <si>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</si>
  <si>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</si>
  <si>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</si>
  <si>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</si>
  <si>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</si>
  <si>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</si>
  <si>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</si>
  <si>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</si>
  <si>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</si>
  <si>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</si>
  <si>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</si>
  <si>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</si>
  <si>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</si>
  <si>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</si>
  <si>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>국보화학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</si>
  <si>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</si>
  <si>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</si>
  <si>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</si>
  <si>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</si>
  <si>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</si>
  <si>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</si>
  <si>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</si>
  <si>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</si>
  <si>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</si>
  <si>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</si>
  <si>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LCaltex정유</t>
  </si>
  <si>
    <t>AA-04</t>
  </si>
  <si>
    <t>영신스</t>
  </si>
  <si>
    <t>AS-3</t>
  </si>
  <si>
    <t>CJ-5</t>
  </si>
  <si>
    <t>PH-5</t>
  </si>
  <si>
    <t>BB-01</t>
  </si>
  <si>
    <t>케이스텔레콤</t>
  </si>
  <si>
    <t>JJ-5</t>
  </si>
  <si>
    <t>MS-3</t>
  </si>
  <si>
    <t>KAJ-3</t>
  </si>
  <si>
    <t>DJ-5</t>
  </si>
  <si>
    <t>KYJ-3</t>
  </si>
  <si>
    <t>분류</t>
    <phoneticPr fontId="2" type="noConversion"/>
  </si>
  <si>
    <t>가공식품</t>
    <phoneticPr fontId="2" type="noConversion"/>
  </si>
  <si>
    <t>생활용품</t>
    <phoneticPr fontId="2" type="noConversion"/>
  </si>
  <si>
    <t>가전제품</t>
    <phoneticPr fontId="2" type="noConversion"/>
  </si>
  <si>
    <t>주방기기</t>
    <phoneticPr fontId="2" type="noConversion"/>
  </si>
  <si>
    <t>애완용품</t>
    <phoneticPr fontId="2" type="noConversion"/>
  </si>
  <si>
    <t>유아용의자</t>
  </si>
  <si>
    <t>학용품</t>
  </si>
  <si>
    <t>전기냉수기</t>
  </si>
  <si>
    <t>전기스토브</t>
  </si>
  <si>
    <t>커피메이커</t>
  </si>
  <si>
    <t>스팀청소기</t>
  </si>
  <si>
    <t>제습기</t>
  </si>
  <si>
    <t>전기차충전기</t>
  </si>
  <si>
    <t>음식물처리기</t>
  </si>
  <si>
    <t>공기청정기</t>
  </si>
  <si>
    <t>제빙기</t>
  </si>
  <si>
    <t>선풍기</t>
  </si>
  <si>
    <t>전기냉풍기</t>
  </si>
  <si>
    <t>전기보온밥솥</t>
  </si>
  <si>
    <t>전기헬스기구</t>
  </si>
  <si>
    <t>자동판매기</t>
  </si>
  <si>
    <t>전기온수기</t>
  </si>
  <si>
    <t>누전차단기</t>
  </si>
  <si>
    <t>전기충전기</t>
  </si>
  <si>
    <t>고라니</t>
    <phoneticPr fontId="2" type="noConversion"/>
  </si>
  <si>
    <t>꾀꼬리</t>
    <phoneticPr fontId="2" type="noConversion"/>
  </si>
  <si>
    <t>너구리</t>
    <phoneticPr fontId="2" type="noConversion"/>
  </si>
  <si>
    <t>반달곰</t>
    <phoneticPr fontId="2" type="noConversion"/>
  </si>
  <si>
    <t>비둘기</t>
    <phoneticPr fontId="2" type="noConversion"/>
  </si>
  <si>
    <t>뻐꾸기</t>
    <phoneticPr fontId="2" type="noConversion"/>
  </si>
  <si>
    <t>5톤</t>
    <phoneticPr fontId="2" type="noConversion"/>
  </si>
  <si>
    <t>경기3팀</t>
    <phoneticPr fontId="2" type="noConversion"/>
  </si>
  <si>
    <t>전라3팀</t>
    <phoneticPr fontId="2" type="noConversion"/>
  </si>
  <si>
    <t>[표4] 상위 1~3위의 평균과 하위 1~3위 평균</t>
    <phoneticPr fontId="2" type="noConversion"/>
  </si>
  <si>
    <t>홍길동</t>
  </si>
  <si>
    <t>고라니</t>
  </si>
  <si>
    <t>[표1] 위해 신고 접수 건수</t>
    <phoneticPr fontId="2" type="noConversion"/>
  </si>
  <si>
    <t>조건</t>
    <phoneticPr fontId="2" type="noConversion"/>
  </si>
  <si>
    <t>제품명</t>
    <phoneticPr fontId="2" type="noConversion"/>
  </si>
  <si>
    <t>주문일</t>
    <phoneticPr fontId="2" type="noConversion"/>
  </si>
  <si>
    <t>적립금</t>
    <phoneticPr fontId="2" type="noConversion"/>
  </si>
  <si>
    <t>주문금액</t>
    <phoneticPr fontId="2" type="noConversion"/>
  </si>
  <si>
    <t>주문번호</t>
    <phoneticPr fontId="2" type="noConversion"/>
  </si>
  <si>
    <t>어종상태명</t>
  </si>
  <si>
    <t>(모두)</t>
  </si>
  <si>
    <t>총합계</t>
  </si>
  <si>
    <t>위판장명</t>
  </si>
  <si>
    <t>서귀포위판장</t>
  </si>
  <si>
    <t>흑산도위판장</t>
  </si>
  <si>
    <t>성산위판장</t>
  </si>
  <si>
    <t>위판날짜</t>
  </si>
  <si>
    <t>위판금액</t>
  </si>
  <si>
    <t>개수 : 위판장코드</t>
  </si>
  <si>
    <t>1-1000000</t>
  </si>
  <si>
    <t>1-1000000 요약</t>
  </si>
  <si>
    <t>1000001-2000000</t>
  </si>
  <si>
    <t>1000001-2000000 요약</t>
  </si>
  <si>
    <t>2000001-3000000</t>
  </si>
  <si>
    <t>2000001-3000000 요약</t>
  </si>
  <si>
    <t>3000001-4000000</t>
  </si>
  <si>
    <t>3000001-4000000 요약</t>
  </si>
  <si>
    <t>해당없음</t>
  </si>
  <si>
    <t>$C$3</t>
  </si>
  <si>
    <t>$C$6</t>
  </si>
  <si>
    <t>이율증가</t>
  </si>
  <si>
    <t>만든 사람 PC 날짜 2025-11-17</t>
  </si>
  <si>
    <t>이율감소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</si>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</sst>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yyyy/mm/dd\(aaa\)"/>
    <numFmt numFmtId="177" formatCode="&quot;₩&quot;#,##0"/>
    <numFmt numFmtId="180" formatCode="#&quot;개&quot;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6" fontId="0" fillId="0" borderId="1" xfId="0" applyNumberFormat="1" applyBorder="1">
      <alignment vertical="center"/>
    </xf>
    <xf numFmtId="177" fontId="0" fillId="0" borderId="1" xfId="3" applyNumberFormat="1" applyFont="1" applyBorder="1">
      <alignment vertical="center"/>
    </xf>
    <xf numFmtId="41" fontId="0" fillId="0" borderId="1" xfId="1" applyFont="1" applyBorder="1">
      <alignment vertical="center"/>
    </xf>
    <xf numFmtId="10" fontId="0" fillId="0" borderId="1" xfId="0" applyNumberFormat="1" applyBorder="1">
      <alignment vertical="center"/>
    </xf>
    <xf numFmtId="177" fontId="0" fillId="0" borderId="1" xfId="1" applyNumberFormat="1" applyFont="1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80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10" fontId="0" fillId="0" borderId="0" xfId="0" applyNumberFormat="1" applyFill="1" applyBorder="1" applyAlignment="1">
      <alignment vertical="center"/>
    </xf>
    <xf numFmtId="6" fontId="0" fillId="0" borderId="4" xfId="0" applyNumberFormat="1" applyFill="1" applyBorder="1" applyAlignment="1">
      <alignment vertical="center"/>
    </xf>
    <xf numFmtId="0" fontId="8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9" fillId="6" borderId="0" xfId="0" applyFont="1" applyFill="1" applyBorder="1" applyAlignment="1">
      <alignment horizontal="left" vertical="center"/>
    </xf>
    <xf numFmtId="0" fontId="10" fillId="6" borderId="6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right" vertical="center"/>
    </xf>
    <xf numFmtId="0" fontId="7" fillId="5" borderId="5" xfId="0" applyFont="1" applyFill="1" applyBorder="1" applyAlignment="1">
      <alignment horizontal="right" vertical="center"/>
    </xf>
    <xf numFmtId="10" fontId="0" fillId="7" borderId="0" xfId="0" applyNumberFormat="1" applyFill="1" applyBorder="1" applyAlignment="1">
      <alignment vertical="center"/>
    </xf>
    <xf numFmtId="0" fontId="12" fillId="0" borderId="0" xfId="0" applyFont="1" applyFill="1" applyBorder="1" applyAlignment="1">
      <alignment vertical="top" wrapText="1"/>
    </xf>
  </cellXfs>
  <cellStyles count="4">
    <cellStyle name="백분율" xfId="2" builtinId="5"/>
    <cellStyle name="쉼표 [0]" xfId="1" builtinId="6"/>
    <cellStyle name="통화 [0]" xfId="3" builtinId="7"/>
    <cellStyle name="표준" xfId="0" builtinId="0"/>
  </cellStyles>
  <dxfs count="2">
    <dxf>
      <numFmt numFmtId="180" formatCode="#&quot;개&quot;"/>
    </dxf>
    <dxf>
      <font>
        <b/>
        <i/>
        <u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위해 신고 접수 기간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tx>
            <c:strRef>
              <c:f>'기타작업-2'!$D$3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'기타작업-2'!$D$4:$D$8</c:f>
              <c:numCache>
                <c:formatCode>General</c:formatCode>
                <c:ptCount val="5"/>
                <c:pt idx="0">
                  <c:v>2423</c:v>
                </c:pt>
                <c:pt idx="1">
                  <c:v>456</c:v>
                </c:pt>
                <c:pt idx="2">
                  <c:v>2539</c:v>
                </c:pt>
                <c:pt idx="3">
                  <c:v>438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E-42F6-AAAB-3633BFD654E7}"/>
            </c:ext>
          </c:extLst>
        </c:ser>
        <c:ser>
          <c:idx val="2"/>
          <c:order val="2"/>
          <c:tx>
            <c:strRef>
              <c:f>'기타작업-2'!$E$3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'기타작업-2'!$E$4:$E$8</c:f>
              <c:numCache>
                <c:formatCode>General</c:formatCode>
                <c:ptCount val="5"/>
                <c:pt idx="0">
                  <c:v>2150</c:v>
                </c:pt>
                <c:pt idx="1">
                  <c:v>300</c:v>
                </c:pt>
                <c:pt idx="2">
                  <c:v>2463</c:v>
                </c:pt>
                <c:pt idx="3">
                  <c:v>305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EE-42F6-AAAB-3633BFD654E7}"/>
            </c:ext>
          </c:extLst>
        </c:ser>
        <c:ser>
          <c:idx val="3"/>
          <c:order val="3"/>
          <c:tx>
            <c:strRef>
              <c:f>'기타작업-2'!$F$3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'기타작업-2'!$F$4:$F$8</c:f>
              <c:numCache>
                <c:formatCode>General</c:formatCode>
                <c:ptCount val="5"/>
                <c:pt idx="0">
                  <c:v>2478</c:v>
                </c:pt>
                <c:pt idx="1">
                  <c:v>356</c:v>
                </c:pt>
                <c:pt idx="2">
                  <c:v>2872</c:v>
                </c:pt>
                <c:pt idx="3">
                  <c:v>328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EE-42F6-AAAB-3633BFD6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887071"/>
        <c:axId val="177488956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'기타작업-2'!$C$3</c15:sqref>
                        </c15:formulaRef>
                      </c:ext>
                    </c:extLst>
                    <c:strCache>
                      <c:ptCount val="1"/>
                      <c:pt idx="0">
                        <c:v>2021년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'기타작업-2'!$B$4:$B$8</c15:sqref>
                        </c15:formulaRef>
                      </c:ext>
                    </c:extLst>
                    <c:strCache>
                      <c:ptCount val="5"/>
                      <c:pt idx="0">
                        <c:v>가공식품</c:v>
                      </c:pt>
                      <c:pt idx="1">
                        <c:v>생활용품</c:v>
                      </c:pt>
                      <c:pt idx="2">
                        <c:v>가전제품</c:v>
                      </c:pt>
                      <c:pt idx="3">
                        <c:v>주방기기</c:v>
                      </c:pt>
                      <c:pt idx="4">
                        <c:v>애완용품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'기타작업-2'!$C$4:$C$8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2356</c:v>
                      </c:pt>
                      <c:pt idx="1">
                        <c:v>308</c:v>
                      </c:pt>
                      <c:pt idx="2">
                        <c:v>2205</c:v>
                      </c:pt>
                      <c:pt idx="3">
                        <c:v>462</c:v>
                      </c:pt>
                      <c:pt idx="4">
                        <c:v>39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2EE-42F6-AAAB-3633BFD654E7}"/>
                  </c:ext>
                </c:extLst>
              </c15:ser>
            </c15:filteredBarSeries>
          </c:ext>
        </c:extLst>
      </c:barChart>
      <c:catAx>
        <c:axId val="17748870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9567"/>
        <c:crosses val="autoZero"/>
        <c:auto val="1"/>
        <c:lblAlgn val="ctr"/>
        <c:lblOffset val="100"/>
        <c:noMultiLvlLbl val="0"/>
      </c:catAx>
      <c:valAx>
        <c:axId val="1774889567"/>
        <c:scaling>
          <c:orientation val="minMax"/>
          <c:max val="3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7071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13500000" algn="b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213360</xdr:colOff>
          <xdr:row>0</xdr:row>
          <xdr:rowOff>213360</xdr:rowOff>
        </xdr:from>
        <xdr:to>
          <xdr:col>4</xdr:col>
          <xdr:colOff>868680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213360</xdr:rowOff>
        </xdr:from>
        <xdr:to>
          <xdr:col>5</xdr:col>
          <xdr:colOff>0</xdr:colOff>
          <xdr:row>5</xdr:row>
          <xdr:rowOff>213360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11</xdr:row>
      <xdr:rowOff>0</xdr:rowOff>
    </xdr:from>
    <xdr:to>
      <xdr:col>9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769620</xdr:colOff>
          <xdr:row>0</xdr:row>
          <xdr:rowOff>76200</xdr:rowOff>
        </xdr:from>
        <xdr:to>
          <xdr:col>4</xdr:col>
          <xdr:colOff>7620</xdr:colOff>
          <xdr:row>2</xdr:row>
          <xdr:rowOff>7620</xdr:rowOff>
        </xdr:to>
        <xdr:sp macro="" textlink="">
          <xdr:nvSpPr>
            <xdr:cNvPr id="8193" name="cmd숙박비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978.618140162034" backgroundQuery="1" createdVersion="8" refreshedVersion="8" minRefreshableVersion="3" recordCount="57" xr:uid="{96ED16E8-C264-4232-80C8-A72F4F84B367}">
  <cacheSource type="external" connectionId="2"/>
  <cacheFields count="5">
    <cacheField name="위판장코드" numFmtId="0" sqlType="4">
      <sharedItems containsSemiMixedTypes="0" containsString="0" containsNumber="1" containsInteger="1" minValue="305003" maxValue="368001" count="7">
        <n v="356002"/>
        <n v="358001"/>
        <n v="335006"/>
        <n v="305003"/>
        <n v="368001"/>
        <n v="323013"/>
        <n v="347003"/>
      </sharedItems>
    </cacheField>
    <cacheField name="어종상태명" numFmtId="0" sqlType="-9">
      <sharedItems count="3">
        <s v="선어"/>
        <s v="냉동"/>
        <s v="활어"/>
      </sharedItems>
    </cacheField>
    <cacheField name="위판장명" numFmtId="0" sqlType="-9">
      <sharedItems count="3">
        <s v="성산위판장"/>
        <s v="서귀포위판장"/>
        <s v="흑산도위판장"/>
      </sharedItems>
    </cacheField>
    <cacheField name="위판날짜" numFmtId="0" sqlType="11">
      <sharedItems containsSemiMixedTypes="0" containsNonDate="0" containsDate="1" containsString="0" minDate="2025-04-01T00:00:00" maxDate="2025-04-16T00:00:00" count="4">
        <d v="2025-04-01T00:00:00"/>
        <d v="2025-04-02T00:00:00"/>
        <d v="2025-04-15T00:00:00"/>
        <d v="2025-04-03T00:00:00"/>
      </sharedItems>
    </cacheField>
    <cacheField name="위판금액" numFmtId="0" sqlType="8">
      <sharedItems containsSemiMixedTypes="0" containsString="0" containsNumber="1" containsInteger="1" minValue="3000" maxValue="3926000" count="50">
        <n v="62000"/>
        <n v="18000"/>
        <n v="30000"/>
        <n v="135000"/>
        <n v="45000"/>
        <n v="11000"/>
        <n v="27000"/>
        <n v="85000"/>
        <n v="100000"/>
        <n v="140000"/>
        <n v="3679500"/>
        <n v="946000"/>
        <n v="16000"/>
        <n v="564000"/>
        <n v="231700"/>
        <n v="346400"/>
        <n v="19000"/>
        <n v="1061100"/>
        <n v="1880000"/>
        <n v="297600"/>
        <n v="2308500"/>
        <n v="43350"/>
        <n v="36000"/>
        <n v="291000"/>
        <n v="32000"/>
        <n v="1157000"/>
        <n v="379950"/>
        <n v="310000"/>
        <n v="3926000"/>
        <n v="69000"/>
        <n v="1140000"/>
        <n v="55500"/>
        <n v="1001000"/>
        <n v="46000"/>
        <n v="2145000"/>
        <n v="255000"/>
        <n v="23600"/>
        <n v="1250000"/>
        <n v="33000"/>
        <n v="1445000"/>
        <n v="5000"/>
        <n v="1750000"/>
        <n v="41000"/>
        <n v="67000"/>
        <n v="130000"/>
        <n v="3000"/>
        <n v="190000"/>
        <n v="20000"/>
        <n v="44000"/>
        <n v="2660000"/>
      </sharedItems>
      <fieldGroup base="4">
        <rangePr autoStart="0" autoEnd="0" startNum="1" endNum="4000000" groupInterval="1000000"/>
        <groupItems count="6">
          <s v="&lt;1"/>
          <s v="1-1000000"/>
          <s v="1000001-2000000"/>
          <s v="2000001-3000000"/>
          <s v="3000001-4000000"/>
          <s v="&gt;400000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  <x v="0"/>
    <x v="0"/>
    <x v="0"/>
    <x v="0"/>
  </r>
  <r>
    <x v="0"/>
    <x v="0"/>
    <x v="0"/>
    <x v="0"/>
    <x v="1"/>
  </r>
  <r>
    <x v="0"/>
    <x v="0"/>
    <x v="0"/>
    <x v="0"/>
    <x v="2"/>
  </r>
  <r>
    <x v="0"/>
    <x v="0"/>
    <x v="0"/>
    <x v="0"/>
    <x v="3"/>
  </r>
  <r>
    <x v="0"/>
    <x v="0"/>
    <x v="0"/>
    <x v="1"/>
    <x v="4"/>
  </r>
  <r>
    <x v="0"/>
    <x v="0"/>
    <x v="0"/>
    <x v="2"/>
    <x v="5"/>
  </r>
  <r>
    <x v="0"/>
    <x v="0"/>
    <x v="0"/>
    <x v="0"/>
    <x v="6"/>
  </r>
  <r>
    <x v="0"/>
    <x v="0"/>
    <x v="0"/>
    <x v="0"/>
    <x v="7"/>
  </r>
  <r>
    <x v="0"/>
    <x v="0"/>
    <x v="0"/>
    <x v="2"/>
    <x v="2"/>
  </r>
  <r>
    <x v="0"/>
    <x v="0"/>
    <x v="0"/>
    <x v="0"/>
    <x v="8"/>
  </r>
  <r>
    <x v="0"/>
    <x v="0"/>
    <x v="0"/>
    <x v="0"/>
    <x v="9"/>
  </r>
  <r>
    <x v="1"/>
    <x v="0"/>
    <x v="0"/>
    <x v="0"/>
    <x v="10"/>
  </r>
  <r>
    <x v="1"/>
    <x v="1"/>
    <x v="0"/>
    <x v="3"/>
    <x v="11"/>
  </r>
  <r>
    <x v="1"/>
    <x v="0"/>
    <x v="0"/>
    <x v="3"/>
    <x v="12"/>
  </r>
  <r>
    <x v="1"/>
    <x v="2"/>
    <x v="0"/>
    <x v="3"/>
    <x v="13"/>
  </r>
  <r>
    <x v="1"/>
    <x v="0"/>
    <x v="0"/>
    <x v="1"/>
    <x v="14"/>
  </r>
  <r>
    <x v="1"/>
    <x v="0"/>
    <x v="0"/>
    <x v="3"/>
    <x v="15"/>
  </r>
  <r>
    <x v="1"/>
    <x v="0"/>
    <x v="0"/>
    <x v="3"/>
    <x v="16"/>
  </r>
  <r>
    <x v="1"/>
    <x v="0"/>
    <x v="0"/>
    <x v="0"/>
    <x v="17"/>
  </r>
  <r>
    <x v="2"/>
    <x v="2"/>
    <x v="0"/>
    <x v="1"/>
    <x v="18"/>
  </r>
  <r>
    <x v="3"/>
    <x v="2"/>
    <x v="1"/>
    <x v="1"/>
    <x v="19"/>
  </r>
  <r>
    <x v="3"/>
    <x v="2"/>
    <x v="1"/>
    <x v="0"/>
    <x v="20"/>
  </r>
  <r>
    <x v="3"/>
    <x v="2"/>
    <x v="1"/>
    <x v="0"/>
    <x v="21"/>
  </r>
  <r>
    <x v="3"/>
    <x v="0"/>
    <x v="1"/>
    <x v="1"/>
    <x v="22"/>
  </r>
  <r>
    <x v="3"/>
    <x v="2"/>
    <x v="1"/>
    <x v="0"/>
    <x v="23"/>
  </r>
  <r>
    <x v="3"/>
    <x v="0"/>
    <x v="1"/>
    <x v="0"/>
    <x v="24"/>
  </r>
  <r>
    <x v="3"/>
    <x v="2"/>
    <x v="1"/>
    <x v="0"/>
    <x v="3"/>
  </r>
  <r>
    <x v="3"/>
    <x v="0"/>
    <x v="1"/>
    <x v="0"/>
    <x v="25"/>
  </r>
  <r>
    <x v="3"/>
    <x v="0"/>
    <x v="1"/>
    <x v="0"/>
    <x v="0"/>
  </r>
  <r>
    <x v="3"/>
    <x v="2"/>
    <x v="1"/>
    <x v="0"/>
    <x v="26"/>
  </r>
  <r>
    <x v="3"/>
    <x v="2"/>
    <x v="1"/>
    <x v="0"/>
    <x v="9"/>
  </r>
  <r>
    <x v="3"/>
    <x v="0"/>
    <x v="1"/>
    <x v="0"/>
    <x v="27"/>
  </r>
  <r>
    <x v="4"/>
    <x v="0"/>
    <x v="1"/>
    <x v="3"/>
    <x v="28"/>
  </r>
  <r>
    <x v="4"/>
    <x v="1"/>
    <x v="1"/>
    <x v="1"/>
    <x v="29"/>
  </r>
  <r>
    <x v="4"/>
    <x v="0"/>
    <x v="1"/>
    <x v="0"/>
    <x v="30"/>
  </r>
  <r>
    <x v="4"/>
    <x v="0"/>
    <x v="1"/>
    <x v="0"/>
    <x v="31"/>
  </r>
  <r>
    <x v="4"/>
    <x v="0"/>
    <x v="1"/>
    <x v="0"/>
    <x v="32"/>
  </r>
  <r>
    <x v="5"/>
    <x v="2"/>
    <x v="2"/>
    <x v="1"/>
    <x v="33"/>
  </r>
  <r>
    <x v="5"/>
    <x v="0"/>
    <x v="2"/>
    <x v="0"/>
    <x v="34"/>
  </r>
  <r>
    <x v="5"/>
    <x v="2"/>
    <x v="2"/>
    <x v="0"/>
    <x v="22"/>
  </r>
  <r>
    <x v="5"/>
    <x v="2"/>
    <x v="2"/>
    <x v="0"/>
    <x v="3"/>
  </r>
  <r>
    <x v="5"/>
    <x v="0"/>
    <x v="2"/>
    <x v="3"/>
    <x v="9"/>
  </r>
  <r>
    <x v="5"/>
    <x v="2"/>
    <x v="2"/>
    <x v="0"/>
    <x v="35"/>
  </r>
  <r>
    <x v="5"/>
    <x v="2"/>
    <x v="2"/>
    <x v="0"/>
    <x v="36"/>
  </r>
  <r>
    <x v="5"/>
    <x v="0"/>
    <x v="2"/>
    <x v="1"/>
    <x v="37"/>
  </r>
  <r>
    <x v="5"/>
    <x v="2"/>
    <x v="2"/>
    <x v="0"/>
    <x v="38"/>
  </r>
  <r>
    <x v="5"/>
    <x v="0"/>
    <x v="2"/>
    <x v="0"/>
    <x v="39"/>
  </r>
  <r>
    <x v="5"/>
    <x v="2"/>
    <x v="2"/>
    <x v="0"/>
    <x v="40"/>
  </r>
  <r>
    <x v="5"/>
    <x v="0"/>
    <x v="2"/>
    <x v="3"/>
    <x v="41"/>
  </r>
  <r>
    <x v="6"/>
    <x v="0"/>
    <x v="0"/>
    <x v="0"/>
    <x v="42"/>
  </r>
  <r>
    <x v="6"/>
    <x v="2"/>
    <x v="0"/>
    <x v="0"/>
    <x v="43"/>
  </r>
  <r>
    <x v="6"/>
    <x v="2"/>
    <x v="1"/>
    <x v="0"/>
    <x v="44"/>
  </r>
  <r>
    <x v="6"/>
    <x v="0"/>
    <x v="0"/>
    <x v="1"/>
    <x v="45"/>
  </r>
  <r>
    <x v="6"/>
    <x v="2"/>
    <x v="1"/>
    <x v="0"/>
    <x v="46"/>
  </r>
  <r>
    <x v="6"/>
    <x v="0"/>
    <x v="0"/>
    <x v="0"/>
    <x v="47"/>
  </r>
  <r>
    <x v="6"/>
    <x v="2"/>
    <x v="0"/>
    <x v="0"/>
    <x v="48"/>
  </r>
  <r>
    <x v="6"/>
    <x v="0"/>
    <x v="1"/>
    <x v="0"/>
    <x v="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410997-3896-478D-BE60-10C45E71C747}" name="피벗 테이블1" cacheId="3" applyNumberFormats="0" applyBorderFormats="0" applyFontFormats="0" applyPatternFormats="0" applyAlignmentFormats="0" applyWidthHeightFormats="1" dataCaption="값" missingCaption="해당없음" updatedVersion="8" minRefreshableVersion="3" useAutoFormatting="1" itemPrintTitles="1" mergeItem="1" createdVersion="8" indent="0" compact="0" compactData="0" multipleFieldFilters="0" fieldListSortAscending="1">
  <location ref="B4:G20" firstHeaderRow="1" firstDataRow="2" firstDataCol="2" rowPageCount="1" colPageCount="1"/>
  <pivotFields count="5">
    <pivotField dataField="1" compact="0" outline="0" showAll="0">
      <items count="8">
        <item x="3"/>
        <item x="5"/>
        <item x="2"/>
        <item x="6"/>
        <item x="0"/>
        <item x="1"/>
        <item x="4"/>
        <item t="default"/>
      </items>
    </pivotField>
    <pivotField axis="axisPage" compact="0" outline="0" showAll="0">
      <items count="4">
        <item x="1"/>
        <item x="0"/>
        <item x="2"/>
        <item t="default"/>
      </items>
    </pivotField>
    <pivotField axis="axisCol" compact="0" outline="0" showAll="0">
      <items count="4">
        <item x="1"/>
        <item x="0"/>
        <item x="2"/>
        <item t="default"/>
      </items>
    </pivotField>
    <pivotField axis="axisRow" compact="0" outline="0" showAll="0" defaultSubtotal="0">
      <items count="4">
        <item x="0"/>
        <item x="1"/>
        <item x="3"/>
        <item x="2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4"/>
    <field x="3"/>
  </rowFields>
  <rowItems count="15">
    <i>
      <x v="1"/>
      <x/>
    </i>
    <i r="1">
      <x v="1"/>
    </i>
    <i r="1">
      <x v="2"/>
    </i>
    <i r="1">
      <x v="3"/>
    </i>
    <i t="default">
      <x v="1"/>
    </i>
    <i>
      <x v="2"/>
      <x/>
    </i>
    <i r="1">
      <x v="1"/>
    </i>
    <i r="1">
      <x v="2"/>
    </i>
    <i t="default">
      <x v="2"/>
    </i>
    <i>
      <x v="3"/>
      <x/>
    </i>
    <i t="default">
      <x v="3"/>
    </i>
    <i>
      <x v="4"/>
      <x/>
    </i>
    <i r="1">
      <x v="2"/>
    </i>
    <i t="default">
      <x v="4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pageFields count="1">
    <pageField fld="1" hier="-1"/>
  </pageFields>
  <dataFields count="1">
    <dataField name="개수 : 위판장코드" fld="0" subtotal="count" baseField="0" baseItem="0"/>
  </dataFields>
  <formats count="1">
    <format dxfId="0">
      <pivotArea outline="0" fieldPosition="0">
        <references count="1">
          <reference field="4" count="4" selected="0" defaultSubtotal="1"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workbookViewId="0">
      <selection activeCell="A3" sqref="A3:H29"/>
    </sheetView>
  </sheetViews>
  <sheetFormatPr defaultRowHeight="17.399999999999999" x14ac:dyDescent="0.4"/>
  <cols>
    <col min="1" max="1" width="11.5" customWidth="1"/>
    <col min="2" max="2" width="17.3984375" customWidth="1"/>
    <col min="3" max="3" width="11.5" customWidth="1"/>
    <col min="4" max="5" width="9.09765625" bestFit="1" customWidth="1"/>
    <col min="6" max="6" width="11.19921875" bestFit="1" customWidth="1"/>
    <col min="9" max="9" width="3" customWidth="1"/>
    <col min="11" max="11" width="14.59765625" customWidth="1"/>
  </cols>
  <sheetData>
    <row r="1" spans="1:13" x14ac:dyDescent="0.4">
      <c r="A1" t="s">
        <v>24</v>
      </c>
    </row>
    <row r="2" spans="1:13" x14ac:dyDescent="0.4">
      <c r="A2" s="2" t="s">
        <v>263</v>
      </c>
      <c r="B2" s="2" t="s">
        <v>0</v>
      </c>
      <c r="C2" s="2" t="s">
        <v>6</v>
      </c>
      <c r="D2" s="2" t="s">
        <v>1</v>
      </c>
      <c r="E2" s="2" t="s">
        <v>2</v>
      </c>
      <c r="F2" s="2" t="s">
        <v>5</v>
      </c>
      <c r="G2" s="2" t="s">
        <v>3</v>
      </c>
      <c r="H2" s="2" t="s">
        <v>4</v>
      </c>
      <c r="J2" s="25" t="s">
        <v>258</v>
      </c>
    </row>
    <row r="3" spans="1:13" x14ac:dyDescent="0.4">
      <c r="A3" s="2">
        <v>64579</v>
      </c>
      <c r="B3" s="6">
        <v>45298</v>
      </c>
      <c r="C3" s="2" t="s">
        <v>89</v>
      </c>
      <c r="D3" s="7">
        <v>22</v>
      </c>
      <c r="E3" s="7">
        <v>4170</v>
      </c>
      <c r="F3" s="7">
        <v>91740</v>
      </c>
      <c r="G3" s="8">
        <v>0.04</v>
      </c>
      <c r="H3" s="7">
        <v>3670</v>
      </c>
      <c r="I3" s="5"/>
      <c r="J3" t="b">
        <f>OR(WEEKDAY($B3,2)=6,WEEKDAY($B3,2)=7)</f>
        <v>1</v>
      </c>
    </row>
    <row r="4" spans="1:13" x14ac:dyDescent="0.4">
      <c r="A4" s="2">
        <v>83543</v>
      </c>
      <c r="B4" s="6">
        <v>45335</v>
      </c>
      <c r="C4" s="2" t="s">
        <v>86</v>
      </c>
      <c r="D4" s="7">
        <v>40</v>
      </c>
      <c r="E4" s="7">
        <v>3820</v>
      </c>
      <c r="F4" s="7">
        <v>152800</v>
      </c>
      <c r="G4" s="8">
        <v>0.05</v>
      </c>
      <c r="H4" s="7">
        <v>7640</v>
      </c>
      <c r="I4" s="5"/>
    </row>
    <row r="5" spans="1:13" x14ac:dyDescent="0.4">
      <c r="A5" s="2">
        <v>38364</v>
      </c>
      <c r="B5" s="6">
        <v>45378</v>
      </c>
      <c r="C5" s="2" t="s">
        <v>87</v>
      </c>
      <c r="D5" s="7">
        <v>34</v>
      </c>
      <c r="E5" s="7">
        <v>6800</v>
      </c>
      <c r="F5" s="7">
        <v>231200</v>
      </c>
      <c r="G5" s="8">
        <v>0.05</v>
      </c>
      <c r="H5" s="7">
        <v>11560</v>
      </c>
      <c r="I5" s="5"/>
      <c r="J5" t="s">
        <v>259</v>
      </c>
      <c r="K5" t="s">
        <v>260</v>
      </c>
      <c r="L5" t="s">
        <v>261</v>
      </c>
      <c r="M5" t="s">
        <v>262</v>
      </c>
    </row>
    <row r="6" spans="1:13" x14ac:dyDescent="0.4">
      <c r="A6" s="2">
        <v>90686</v>
      </c>
      <c r="B6" s="6">
        <v>45436</v>
      </c>
      <c r="C6" s="2" t="s">
        <v>87</v>
      </c>
      <c r="D6" s="7">
        <v>12</v>
      </c>
      <c r="E6" s="7">
        <v>6800</v>
      </c>
      <c r="F6" s="7">
        <v>81600</v>
      </c>
      <c r="G6" s="8">
        <v>0.04</v>
      </c>
      <c r="H6" s="7">
        <v>3260</v>
      </c>
      <c r="I6" s="5"/>
      <c r="J6" s="2" t="s">
        <v>89</v>
      </c>
      <c r="K6" s="6">
        <v>45298</v>
      </c>
      <c r="L6" s="7">
        <v>3670</v>
      </c>
      <c r="M6" s="7">
        <v>91740</v>
      </c>
    </row>
    <row r="7" spans="1:13" x14ac:dyDescent="0.4">
      <c r="A7" s="2">
        <v>66226</v>
      </c>
      <c r="B7" s="6">
        <v>45471</v>
      </c>
      <c r="C7" s="2" t="s">
        <v>86</v>
      </c>
      <c r="D7" s="7">
        <v>44</v>
      </c>
      <c r="E7" s="7">
        <v>3820</v>
      </c>
      <c r="F7" s="7">
        <v>168080</v>
      </c>
      <c r="G7" s="8">
        <v>0.05</v>
      </c>
      <c r="H7" s="7">
        <v>8400</v>
      </c>
      <c r="I7" s="5"/>
      <c r="J7" s="2" t="s">
        <v>88</v>
      </c>
      <c r="K7" s="6">
        <v>45661</v>
      </c>
      <c r="L7" s="7">
        <v>12460</v>
      </c>
      <c r="M7" s="7">
        <v>249150</v>
      </c>
    </row>
    <row r="8" spans="1:13" x14ac:dyDescent="0.4">
      <c r="A8" s="2">
        <v>48126</v>
      </c>
      <c r="B8" s="6">
        <v>45568</v>
      </c>
      <c r="C8" s="2" t="s">
        <v>85</v>
      </c>
      <c r="D8" s="7">
        <v>2</v>
      </c>
      <c r="E8" s="7">
        <v>2700</v>
      </c>
      <c r="F8" s="7">
        <v>5400</v>
      </c>
      <c r="G8" s="8">
        <v>0</v>
      </c>
      <c r="H8" s="7">
        <v>0</v>
      </c>
      <c r="I8" s="5"/>
      <c r="J8" s="2" t="s">
        <v>85</v>
      </c>
      <c r="K8" s="6">
        <v>45718</v>
      </c>
      <c r="L8" s="7">
        <v>2700</v>
      </c>
      <c r="M8" s="7">
        <v>67500</v>
      </c>
    </row>
    <row r="9" spans="1:13" x14ac:dyDescent="0.4">
      <c r="A9" s="2">
        <v>49170</v>
      </c>
      <c r="B9" s="6">
        <v>45661</v>
      </c>
      <c r="C9" s="2" t="s">
        <v>88</v>
      </c>
      <c r="D9" s="7">
        <v>33</v>
      </c>
      <c r="E9" s="7">
        <v>7550</v>
      </c>
      <c r="F9" s="7">
        <v>249150</v>
      </c>
      <c r="G9" s="8">
        <v>0.05</v>
      </c>
      <c r="H9" s="7">
        <v>12460</v>
      </c>
      <c r="I9" s="5"/>
      <c r="J9" s="2" t="s">
        <v>84</v>
      </c>
      <c r="K9" s="6">
        <v>45773</v>
      </c>
      <c r="L9" s="7">
        <v>5360</v>
      </c>
      <c r="M9" s="7">
        <v>107250</v>
      </c>
    </row>
    <row r="10" spans="1:13" x14ac:dyDescent="0.4">
      <c r="A10" s="2">
        <v>72434</v>
      </c>
      <c r="B10" s="6">
        <v>45666</v>
      </c>
      <c r="C10" s="2" t="s">
        <v>86</v>
      </c>
      <c r="D10" s="7">
        <v>27</v>
      </c>
      <c r="E10" s="7">
        <v>3820</v>
      </c>
      <c r="F10" s="7">
        <v>103140</v>
      </c>
      <c r="G10" s="8">
        <v>0.05</v>
      </c>
      <c r="H10" s="7">
        <v>5160</v>
      </c>
      <c r="I10" s="5"/>
      <c r="J10" s="2" t="s">
        <v>87</v>
      </c>
      <c r="K10" s="6">
        <v>45801</v>
      </c>
      <c r="L10" s="7">
        <v>14280</v>
      </c>
      <c r="M10" s="7">
        <v>285600</v>
      </c>
    </row>
    <row r="11" spans="1:13" x14ac:dyDescent="0.4">
      <c r="A11" s="2">
        <v>81608</v>
      </c>
      <c r="B11" s="6">
        <v>45644</v>
      </c>
      <c r="C11" s="2" t="s">
        <v>88</v>
      </c>
      <c r="D11" s="7">
        <v>41</v>
      </c>
      <c r="E11" s="7">
        <v>7550</v>
      </c>
      <c r="F11" s="7">
        <v>309550</v>
      </c>
      <c r="G11" s="8">
        <v>0.05</v>
      </c>
      <c r="H11" s="7">
        <v>15480</v>
      </c>
      <c r="I11" s="5"/>
      <c r="J11" s="2" t="s">
        <v>84</v>
      </c>
      <c r="K11" s="6">
        <v>45801</v>
      </c>
      <c r="L11" s="7">
        <v>2470</v>
      </c>
      <c r="M11" s="7">
        <v>61750</v>
      </c>
    </row>
    <row r="12" spans="1:13" x14ac:dyDescent="0.4">
      <c r="A12" s="2">
        <v>56488</v>
      </c>
      <c r="B12" s="6">
        <v>45671</v>
      </c>
      <c r="C12" s="2" t="s">
        <v>89</v>
      </c>
      <c r="D12" s="7">
        <v>21</v>
      </c>
      <c r="E12" s="7">
        <v>4170</v>
      </c>
      <c r="F12" s="7">
        <v>87570</v>
      </c>
      <c r="G12" s="8">
        <v>0.04</v>
      </c>
      <c r="H12" s="7">
        <v>3500</v>
      </c>
      <c r="I12" s="5"/>
      <c r="J12" s="2" t="s">
        <v>88</v>
      </c>
      <c r="K12" s="6">
        <v>45829</v>
      </c>
      <c r="L12" s="7">
        <v>2110</v>
      </c>
      <c r="M12" s="7">
        <v>52850</v>
      </c>
    </row>
    <row r="13" spans="1:13" x14ac:dyDescent="0.4">
      <c r="A13" s="2">
        <v>51599</v>
      </c>
      <c r="B13" s="6">
        <v>45677</v>
      </c>
      <c r="C13" s="2" t="s">
        <v>84</v>
      </c>
      <c r="D13" s="7">
        <v>21</v>
      </c>
      <c r="E13" s="7">
        <v>3250</v>
      </c>
      <c r="F13" s="7">
        <v>68250</v>
      </c>
      <c r="G13" s="8">
        <v>0.04</v>
      </c>
      <c r="H13" s="7">
        <v>2730</v>
      </c>
      <c r="I13" s="5"/>
      <c r="J13" s="2" t="s">
        <v>84</v>
      </c>
      <c r="K13" s="6">
        <v>45858</v>
      </c>
      <c r="L13" s="7">
        <v>0</v>
      </c>
      <c r="M13" s="7">
        <v>6500</v>
      </c>
    </row>
    <row r="14" spans="1:13" x14ac:dyDescent="0.4">
      <c r="A14" s="2">
        <v>43392</v>
      </c>
      <c r="B14" s="6">
        <v>45678</v>
      </c>
      <c r="C14" s="2" t="s">
        <v>88</v>
      </c>
      <c r="D14" s="7">
        <v>22</v>
      </c>
      <c r="E14" s="7">
        <v>7550</v>
      </c>
      <c r="F14" s="7">
        <v>166100</v>
      </c>
      <c r="G14" s="8">
        <v>0.05</v>
      </c>
      <c r="H14" s="7">
        <v>8310</v>
      </c>
      <c r="I14" s="5"/>
    </row>
    <row r="15" spans="1:13" x14ac:dyDescent="0.4">
      <c r="A15" s="2">
        <v>42686</v>
      </c>
      <c r="B15" s="6">
        <v>45678</v>
      </c>
      <c r="C15" s="2" t="s">
        <v>89</v>
      </c>
      <c r="D15" s="7">
        <v>31</v>
      </c>
      <c r="E15" s="7">
        <v>4170</v>
      </c>
      <c r="F15" s="7">
        <v>129270</v>
      </c>
      <c r="G15" s="8">
        <v>0.05</v>
      </c>
      <c r="H15" s="7">
        <v>6460</v>
      </c>
      <c r="I15" s="5"/>
    </row>
    <row r="16" spans="1:13" x14ac:dyDescent="0.4">
      <c r="A16" s="2">
        <v>92651</v>
      </c>
      <c r="B16" s="6">
        <v>45712</v>
      </c>
      <c r="C16" s="2" t="s">
        <v>89</v>
      </c>
      <c r="D16" s="7">
        <v>38</v>
      </c>
      <c r="E16" s="7">
        <v>4170</v>
      </c>
      <c r="F16" s="7">
        <v>158460</v>
      </c>
      <c r="G16" s="8">
        <v>0.05</v>
      </c>
      <c r="H16" s="7">
        <v>7920</v>
      </c>
      <c r="I16" s="5"/>
    </row>
    <row r="17" spans="1:9" x14ac:dyDescent="0.4">
      <c r="A17" s="2">
        <v>21147</v>
      </c>
      <c r="B17" s="6">
        <v>45718</v>
      </c>
      <c r="C17" s="2" t="s">
        <v>85</v>
      </c>
      <c r="D17" s="7">
        <v>25</v>
      </c>
      <c r="E17" s="7">
        <v>2700</v>
      </c>
      <c r="F17" s="7">
        <v>67500</v>
      </c>
      <c r="G17" s="8">
        <v>0.04</v>
      </c>
      <c r="H17" s="7">
        <v>2700</v>
      </c>
      <c r="I17" s="5"/>
    </row>
    <row r="18" spans="1:9" x14ac:dyDescent="0.4">
      <c r="A18" s="2">
        <v>88732</v>
      </c>
      <c r="B18" s="6">
        <v>45733</v>
      </c>
      <c r="C18" s="2" t="s">
        <v>87</v>
      </c>
      <c r="D18" s="7">
        <v>16</v>
      </c>
      <c r="E18" s="7">
        <v>6800</v>
      </c>
      <c r="F18" s="7">
        <v>108800</v>
      </c>
      <c r="G18" s="8">
        <v>0.05</v>
      </c>
      <c r="H18" s="7">
        <v>5440</v>
      </c>
      <c r="I18" s="5"/>
    </row>
    <row r="19" spans="1:9" x14ac:dyDescent="0.4">
      <c r="A19" s="2">
        <v>58426</v>
      </c>
      <c r="B19" s="6">
        <v>45740</v>
      </c>
      <c r="C19" s="2" t="s">
        <v>85</v>
      </c>
      <c r="D19" s="7">
        <v>45</v>
      </c>
      <c r="E19" s="7">
        <v>2700</v>
      </c>
      <c r="F19" s="7">
        <v>121500</v>
      </c>
      <c r="G19" s="8">
        <v>0.05</v>
      </c>
      <c r="H19" s="7">
        <v>6080</v>
      </c>
      <c r="I19" s="5"/>
    </row>
    <row r="20" spans="1:9" x14ac:dyDescent="0.4">
      <c r="A20" s="2">
        <v>89909</v>
      </c>
      <c r="B20" s="6">
        <v>45773</v>
      </c>
      <c r="C20" s="2" t="s">
        <v>84</v>
      </c>
      <c r="D20" s="7">
        <v>33</v>
      </c>
      <c r="E20" s="7">
        <v>3250</v>
      </c>
      <c r="F20" s="7">
        <v>107250</v>
      </c>
      <c r="G20" s="8">
        <v>0.05</v>
      </c>
      <c r="H20" s="7">
        <v>5360</v>
      </c>
      <c r="I20" s="5"/>
    </row>
    <row r="21" spans="1:9" x14ac:dyDescent="0.4">
      <c r="A21" s="2">
        <v>17407</v>
      </c>
      <c r="B21" s="6">
        <v>45776</v>
      </c>
      <c r="C21" s="2" t="s">
        <v>84</v>
      </c>
      <c r="D21" s="7">
        <v>47</v>
      </c>
      <c r="E21" s="7">
        <v>3250</v>
      </c>
      <c r="F21" s="7">
        <v>152750</v>
      </c>
      <c r="G21" s="8">
        <v>0.05</v>
      </c>
      <c r="H21" s="7">
        <v>7640</v>
      </c>
      <c r="I21" s="5"/>
    </row>
    <row r="22" spans="1:9" x14ac:dyDescent="0.4">
      <c r="A22" s="2">
        <v>36715</v>
      </c>
      <c r="B22" s="6">
        <v>45779</v>
      </c>
      <c r="C22" s="2" t="s">
        <v>85</v>
      </c>
      <c r="D22" s="7">
        <v>32</v>
      </c>
      <c r="E22" s="7">
        <v>2700</v>
      </c>
      <c r="F22" s="7">
        <v>86400</v>
      </c>
      <c r="G22" s="8">
        <v>0.04</v>
      </c>
      <c r="H22" s="7">
        <v>3460</v>
      </c>
      <c r="I22" s="5"/>
    </row>
    <row r="23" spans="1:9" x14ac:dyDescent="0.4">
      <c r="A23" s="2">
        <v>84329</v>
      </c>
      <c r="B23" s="6">
        <v>45785</v>
      </c>
      <c r="C23" s="2" t="s">
        <v>85</v>
      </c>
      <c r="D23" s="7">
        <v>22</v>
      </c>
      <c r="E23" s="7">
        <v>2700</v>
      </c>
      <c r="F23" s="7">
        <v>59400</v>
      </c>
      <c r="G23" s="8">
        <v>0.04</v>
      </c>
      <c r="H23" s="7">
        <v>2380</v>
      </c>
      <c r="I23" s="5"/>
    </row>
    <row r="24" spans="1:9" x14ac:dyDescent="0.4">
      <c r="A24" s="2">
        <v>32783</v>
      </c>
      <c r="B24" s="6">
        <v>45792</v>
      </c>
      <c r="C24" s="2" t="s">
        <v>89</v>
      </c>
      <c r="D24" s="7">
        <v>31</v>
      </c>
      <c r="E24" s="7">
        <v>4170</v>
      </c>
      <c r="F24" s="7">
        <v>129270</v>
      </c>
      <c r="G24" s="8">
        <v>0.05</v>
      </c>
      <c r="H24" s="7">
        <v>6460</v>
      </c>
      <c r="I24" s="5"/>
    </row>
    <row r="25" spans="1:9" x14ac:dyDescent="0.4">
      <c r="A25" s="2">
        <v>97668</v>
      </c>
      <c r="B25" s="6">
        <v>45793</v>
      </c>
      <c r="C25" s="2" t="s">
        <v>86</v>
      </c>
      <c r="D25" s="7">
        <v>48</v>
      </c>
      <c r="E25" s="7">
        <v>3820</v>
      </c>
      <c r="F25" s="7">
        <v>183360</v>
      </c>
      <c r="G25" s="8">
        <v>0.05</v>
      </c>
      <c r="H25" s="7">
        <v>9170</v>
      </c>
      <c r="I25" s="5"/>
    </row>
    <row r="26" spans="1:9" x14ac:dyDescent="0.4">
      <c r="A26" s="2">
        <v>14573</v>
      </c>
      <c r="B26" s="6">
        <v>45801</v>
      </c>
      <c r="C26" s="2" t="s">
        <v>87</v>
      </c>
      <c r="D26" s="7">
        <v>42</v>
      </c>
      <c r="E26" s="7">
        <v>6800</v>
      </c>
      <c r="F26" s="7">
        <v>285600</v>
      </c>
      <c r="G26" s="8">
        <v>0.05</v>
      </c>
      <c r="H26" s="7">
        <v>14280</v>
      </c>
      <c r="I26" s="5"/>
    </row>
    <row r="27" spans="1:9" x14ac:dyDescent="0.4">
      <c r="A27" s="2">
        <v>22311</v>
      </c>
      <c r="B27" s="6">
        <v>45801</v>
      </c>
      <c r="C27" s="2" t="s">
        <v>84</v>
      </c>
      <c r="D27" s="7">
        <v>19</v>
      </c>
      <c r="E27" s="7">
        <v>3250</v>
      </c>
      <c r="F27" s="7">
        <v>61750</v>
      </c>
      <c r="G27" s="8">
        <v>0.04</v>
      </c>
      <c r="H27" s="7">
        <v>2470</v>
      </c>
      <c r="I27" s="5"/>
    </row>
    <row r="28" spans="1:9" x14ac:dyDescent="0.4">
      <c r="A28" s="2">
        <v>83502</v>
      </c>
      <c r="B28" s="6">
        <v>45829</v>
      </c>
      <c r="C28" s="2" t="s">
        <v>88</v>
      </c>
      <c r="D28" s="7">
        <v>7</v>
      </c>
      <c r="E28" s="7">
        <v>7550</v>
      </c>
      <c r="F28" s="7">
        <v>52850</v>
      </c>
      <c r="G28" s="8">
        <v>0.04</v>
      </c>
      <c r="H28" s="7">
        <v>2110</v>
      </c>
      <c r="I28" s="5"/>
    </row>
    <row r="29" spans="1:9" x14ac:dyDescent="0.4">
      <c r="A29" s="2">
        <v>23506</v>
      </c>
      <c r="B29" s="6">
        <v>45858</v>
      </c>
      <c r="C29" s="2" t="s">
        <v>84</v>
      </c>
      <c r="D29" s="7">
        <v>2</v>
      </c>
      <c r="E29" s="7">
        <v>3250</v>
      </c>
      <c r="F29" s="7">
        <v>6500</v>
      </c>
      <c r="G29" s="8">
        <v>0</v>
      </c>
      <c r="H29" s="7">
        <v>0</v>
      </c>
      <c r="I29" s="5"/>
    </row>
    <row r="30" spans="1:9" x14ac:dyDescent="0.4">
      <c r="C30" s="5"/>
      <c r="E30" s="5"/>
    </row>
    <row r="31" spans="1:9" x14ac:dyDescent="0.4">
      <c r="C31" s="5"/>
      <c r="E31" s="5"/>
    </row>
    <row r="32" spans="1:9" x14ac:dyDescent="0.4">
      <c r="C32" s="5"/>
      <c r="E32" s="5"/>
    </row>
  </sheetData>
  <sortState xmlns:xlrd2="http://schemas.microsoft.com/office/spreadsheetml/2017/richdata2" ref="A3:H29">
    <sortCondition ref="B23:B29"/>
  </sortState>
  <phoneticPr fontId="2" type="noConversion"/>
  <conditionalFormatting sqref="A3:H29">
    <cfRule type="expression" dxfId="1" priority="1">
      <formula>OR($F3=LARGE($F$3:$F$29,1),$F3=SMALL($F$3:$F$29,1))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/>
  <dimension ref="A1:I100"/>
  <sheetViews>
    <sheetView topLeftCell="A81" workbookViewId="0">
      <selection activeCell="H27" sqref="H27"/>
    </sheetView>
  </sheetViews>
  <sheetFormatPr defaultRowHeight="17.399999999999999" x14ac:dyDescent="0.4"/>
  <cols>
    <col min="1" max="1" width="11.09765625" bestFit="1" customWidth="1"/>
    <col min="2" max="2" width="11.19921875" bestFit="1" customWidth="1"/>
    <col min="3" max="3" width="17.19921875" bestFit="1" customWidth="1"/>
    <col min="4" max="4" width="11.19921875" bestFit="1" customWidth="1"/>
    <col min="5" max="5" width="7.3984375" bestFit="1" customWidth="1"/>
    <col min="6" max="6" width="9.19921875" bestFit="1" customWidth="1"/>
    <col min="7" max="7" width="7.8984375" bestFit="1" customWidth="1"/>
    <col min="8" max="8" width="6.8984375" bestFit="1" customWidth="1"/>
    <col min="9" max="9" width="7.8984375" bestFit="1" customWidth="1"/>
  </cols>
  <sheetData>
    <row r="1" spans="1:9" x14ac:dyDescent="0.4">
      <c r="A1" s="13" t="s">
        <v>90</v>
      </c>
      <c r="B1" s="14" t="s">
        <v>91</v>
      </c>
      <c r="C1" s="14" t="s">
        <v>92</v>
      </c>
      <c r="D1" s="14" t="s">
        <v>93</v>
      </c>
      <c r="E1" s="14" t="s">
        <v>94</v>
      </c>
      <c r="F1" s="14" t="s">
        <v>95</v>
      </c>
      <c r="G1" s="14" t="s">
        <v>96</v>
      </c>
      <c r="H1" s="14" t="s">
        <v>97</v>
      </c>
      <c r="I1" s="14" t="s">
        <v>98</v>
      </c>
    </row>
    <row r="2" spans="1:9" x14ac:dyDescent="0.4">
      <c r="A2" s="11">
        <v>45717</v>
      </c>
      <c r="B2" s="5" t="s">
        <v>99</v>
      </c>
      <c r="C2" s="5" t="s">
        <v>100</v>
      </c>
      <c r="D2" s="5" t="s">
        <v>101</v>
      </c>
      <c r="E2" s="5" t="s">
        <v>102</v>
      </c>
      <c r="F2" s="5" t="s">
        <v>103</v>
      </c>
      <c r="G2" s="12">
        <v>50000</v>
      </c>
      <c r="H2" s="12">
        <v>5625</v>
      </c>
      <c r="I2" s="12">
        <v>55000</v>
      </c>
    </row>
    <row r="3" spans="1:9" x14ac:dyDescent="0.4">
      <c r="A3" s="11">
        <v>45717</v>
      </c>
      <c r="B3" s="5" t="s">
        <v>104</v>
      </c>
      <c r="C3" s="5" t="s">
        <v>105</v>
      </c>
      <c r="D3" s="5" t="s">
        <v>106</v>
      </c>
      <c r="E3" s="5" t="s">
        <v>107</v>
      </c>
      <c r="F3" s="5" t="s">
        <v>103</v>
      </c>
      <c r="G3" s="12">
        <v>70000</v>
      </c>
      <c r="H3" s="12">
        <v>7875</v>
      </c>
      <c r="I3" s="12">
        <v>77000</v>
      </c>
    </row>
    <row r="4" spans="1:9" x14ac:dyDescent="0.4">
      <c r="A4" s="11">
        <v>45717</v>
      </c>
      <c r="B4" s="5" t="s">
        <v>104</v>
      </c>
      <c r="C4" s="5" t="s">
        <v>105</v>
      </c>
      <c r="D4" s="5" t="s">
        <v>108</v>
      </c>
      <c r="E4" s="5" t="s">
        <v>109</v>
      </c>
      <c r="F4" s="5" t="s">
        <v>110</v>
      </c>
      <c r="G4" s="12">
        <v>85000</v>
      </c>
      <c r="H4" s="12">
        <v>9563</v>
      </c>
      <c r="I4" s="12">
        <v>93500</v>
      </c>
    </row>
    <row r="5" spans="1:9" x14ac:dyDescent="0.4">
      <c r="A5" s="11">
        <v>45717</v>
      </c>
      <c r="B5" s="5" t="s">
        <v>111</v>
      </c>
      <c r="C5" s="5" t="s">
        <v>112</v>
      </c>
      <c r="D5" s="5" t="s">
        <v>113</v>
      </c>
      <c r="E5" s="5" t="s">
        <v>114</v>
      </c>
      <c r="F5" s="5" t="s">
        <v>103</v>
      </c>
      <c r="G5" s="12">
        <v>35000</v>
      </c>
      <c r="H5" s="12">
        <v>3938</v>
      </c>
      <c r="I5" s="12">
        <v>38500</v>
      </c>
    </row>
    <row r="6" spans="1:9" x14ac:dyDescent="0.4">
      <c r="A6" s="11">
        <v>45717</v>
      </c>
      <c r="B6" s="5" t="s">
        <v>115</v>
      </c>
      <c r="C6" s="5" t="s">
        <v>116</v>
      </c>
      <c r="D6" s="5" t="s">
        <v>117</v>
      </c>
      <c r="E6" s="5" t="s">
        <v>118</v>
      </c>
      <c r="F6" s="5" t="s">
        <v>110</v>
      </c>
      <c r="G6" s="12">
        <v>150000</v>
      </c>
      <c r="H6" s="12">
        <v>16875</v>
      </c>
      <c r="I6" s="12">
        <v>165000</v>
      </c>
    </row>
    <row r="7" spans="1:9" x14ac:dyDescent="0.4">
      <c r="A7" s="11">
        <v>45717</v>
      </c>
      <c r="B7" s="5" t="s">
        <v>119</v>
      </c>
      <c r="C7" s="5" t="s">
        <v>120</v>
      </c>
      <c r="D7" s="5" t="s">
        <v>121</v>
      </c>
      <c r="E7" s="5" t="s">
        <v>122</v>
      </c>
      <c r="F7" s="5" t="s">
        <v>123</v>
      </c>
      <c r="G7" s="12">
        <v>100000</v>
      </c>
      <c r="H7" s="12">
        <v>11250</v>
      </c>
      <c r="I7" s="12">
        <v>110000</v>
      </c>
    </row>
    <row r="8" spans="1:9" x14ac:dyDescent="0.4">
      <c r="A8" s="11">
        <v>45717</v>
      </c>
      <c r="B8" s="5" t="s">
        <v>124</v>
      </c>
      <c r="C8" s="5" t="s">
        <v>125</v>
      </c>
      <c r="D8" s="5" t="s">
        <v>126</v>
      </c>
      <c r="E8" s="5" t="s">
        <v>127</v>
      </c>
      <c r="F8" s="5" t="s">
        <v>123</v>
      </c>
      <c r="G8" s="12">
        <v>220000</v>
      </c>
      <c r="H8" s="12">
        <v>24750</v>
      </c>
      <c r="I8" s="12">
        <v>242000</v>
      </c>
    </row>
    <row r="9" spans="1:9" x14ac:dyDescent="0.4">
      <c r="A9" s="11">
        <v>45718</v>
      </c>
      <c r="B9" s="5" t="s">
        <v>128</v>
      </c>
      <c r="C9" s="5" t="s">
        <v>129</v>
      </c>
      <c r="D9" s="5" t="s">
        <v>130</v>
      </c>
      <c r="E9" s="5" t="s">
        <v>107</v>
      </c>
      <c r="F9" s="5" t="s">
        <v>251</v>
      </c>
      <c r="G9" s="12">
        <v>120000</v>
      </c>
      <c r="H9" s="12">
        <v>13500</v>
      </c>
      <c r="I9" s="12">
        <v>132000</v>
      </c>
    </row>
    <row r="10" spans="1:9" x14ac:dyDescent="0.4">
      <c r="A10" s="11">
        <v>45718</v>
      </c>
      <c r="B10" s="5" t="s">
        <v>131</v>
      </c>
      <c r="C10" s="5" t="s">
        <v>132</v>
      </c>
      <c r="D10" s="5" t="s">
        <v>133</v>
      </c>
      <c r="E10" s="5" t="s">
        <v>134</v>
      </c>
      <c r="F10" s="5" t="s">
        <v>103</v>
      </c>
      <c r="G10" s="12">
        <v>120000</v>
      </c>
      <c r="H10" s="12">
        <v>13500</v>
      </c>
      <c r="I10" s="12">
        <v>132000</v>
      </c>
    </row>
    <row r="11" spans="1:9" x14ac:dyDescent="0.4">
      <c r="A11" s="11">
        <v>45718</v>
      </c>
      <c r="B11" s="5" t="s">
        <v>115</v>
      </c>
      <c r="C11" s="5" t="s">
        <v>116</v>
      </c>
      <c r="D11" s="5" t="s">
        <v>135</v>
      </c>
      <c r="E11" s="5" t="s">
        <v>102</v>
      </c>
      <c r="F11" s="5" t="s">
        <v>110</v>
      </c>
      <c r="G11" s="12">
        <v>80000</v>
      </c>
      <c r="H11" s="12">
        <v>9000</v>
      </c>
      <c r="I11" s="12">
        <v>88000</v>
      </c>
    </row>
    <row r="12" spans="1:9" x14ac:dyDescent="0.4">
      <c r="A12" s="11">
        <v>45718</v>
      </c>
      <c r="B12" s="5" t="s">
        <v>136</v>
      </c>
      <c r="C12" s="5" t="s">
        <v>137</v>
      </c>
      <c r="D12" s="5" t="s">
        <v>130</v>
      </c>
      <c r="E12" s="5" t="s">
        <v>107</v>
      </c>
      <c r="F12" s="5" t="s">
        <v>123</v>
      </c>
      <c r="G12" s="12">
        <v>120000</v>
      </c>
      <c r="H12" s="12">
        <v>13500</v>
      </c>
      <c r="I12" s="12">
        <v>132000</v>
      </c>
    </row>
    <row r="13" spans="1:9" x14ac:dyDescent="0.4">
      <c r="A13" s="11">
        <v>45718</v>
      </c>
      <c r="B13" s="5" t="s">
        <v>138</v>
      </c>
      <c r="C13" s="5" t="s">
        <v>139</v>
      </c>
      <c r="D13" s="5" t="s">
        <v>140</v>
      </c>
      <c r="E13" s="5" t="s">
        <v>141</v>
      </c>
      <c r="F13" s="5" t="s">
        <v>123</v>
      </c>
      <c r="G13" s="12">
        <v>220000</v>
      </c>
      <c r="H13" s="12">
        <v>24750</v>
      </c>
      <c r="I13" s="12">
        <v>242000</v>
      </c>
    </row>
    <row r="14" spans="1:9" x14ac:dyDescent="0.4">
      <c r="A14" s="11">
        <v>45718</v>
      </c>
      <c r="B14" s="5" t="s">
        <v>142</v>
      </c>
      <c r="C14" s="5" t="s">
        <v>143</v>
      </c>
      <c r="D14" s="5" t="s">
        <v>144</v>
      </c>
      <c r="E14" s="5" t="s">
        <v>145</v>
      </c>
      <c r="F14" s="5" t="s">
        <v>123</v>
      </c>
      <c r="G14" s="12">
        <v>170000</v>
      </c>
      <c r="H14" s="12">
        <v>19125</v>
      </c>
      <c r="I14" s="12">
        <v>187000</v>
      </c>
    </row>
    <row r="15" spans="1:9" x14ac:dyDescent="0.4">
      <c r="A15" s="11">
        <v>45718</v>
      </c>
      <c r="B15" s="5" t="s">
        <v>146</v>
      </c>
      <c r="C15" s="5" t="s">
        <v>147</v>
      </c>
      <c r="D15" s="5" t="s">
        <v>148</v>
      </c>
      <c r="E15" s="5" t="s">
        <v>149</v>
      </c>
      <c r="F15" s="5" t="s">
        <v>103</v>
      </c>
      <c r="G15" s="12">
        <v>170000</v>
      </c>
      <c r="H15" s="12">
        <v>19125</v>
      </c>
      <c r="I15" s="12">
        <v>187000</v>
      </c>
    </row>
    <row r="16" spans="1:9" x14ac:dyDescent="0.4">
      <c r="A16" s="11">
        <v>45719</v>
      </c>
      <c r="B16" s="5" t="s">
        <v>128</v>
      </c>
      <c r="C16" s="5" t="s">
        <v>129</v>
      </c>
      <c r="D16" s="5" t="s">
        <v>150</v>
      </c>
      <c r="E16" s="5" t="s">
        <v>141</v>
      </c>
      <c r="F16" s="5" t="s">
        <v>103</v>
      </c>
      <c r="G16" s="12">
        <v>170000</v>
      </c>
      <c r="H16" s="12">
        <v>19125</v>
      </c>
      <c r="I16" s="12">
        <v>187000</v>
      </c>
    </row>
    <row r="17" spans="1:9" x14ac:dyDescent="0.4">
      <c r="A17" s="11">
        <v>45719</v>
      </c>
      <c r="B17" s="5" t="s">
        <v>131</v>
      </c>
      <c r="C17" s="5" t="s">
        <v>132</v>
      </c>
      <c r="D17" s="5" t="s">
        <v>151</v>
      </c>
      <c r="E17" s="5" t="s">
        <v>141</v>
      </c>
      <c r="F17" s="5" t="s">
        <v>110</v>
      </c>
      <c r="G17" s="12">
        <v>190000</v>
      </c>
      <c r="H17" s="12">
        <v>21375</v>
      </c>
      <c r="I17" s="12">
        <v>209000</v>
      </c>
    </row>
    <row r="18" spans="1:9" x14ac:dyDescent="0.4">
      <c r="A18" s="11">
        <v>45719</v>
      </c>
      <c r="B18" s="5" t="s">
        <v>104</v>
      </c>
      <c r="C18" s="5" t="s">
        <v>105</v>
      </c>
      <c r="D18" s="5" t="s">
        <v>152</v>
      </c>
      <c r="E18" s="5" t="s">
        <v>127</v>
      </c>
      <c r="F18" s="5" t="s">
        <v>103</v>
      </c>
      <c r="G18" s="12">
        <v>170000</v>
      </c>
      <c r="H18" s="12">
        <v>19125</v>
      </c>
      <c r="I18" s="12">
        <v>187000</v>
      </c>
    </row>
    <row r="19" spans="1:9" x14ac:dyDescent="0.4">
      <c r="A19" s="11">
        <v>45719</v>
      </c>
      <c r="B19" s="5" t="s">
        <v>153</v>
      </c>
      <c r="C19" s="5" t="s">
        <v>154</v>
      </c>
      <c r="D19" s="5" t="s">
        <v>117</v>
      </c>
      <c r="E19" s="5" t="s">
        <v>118</v>
      </c>
      <c r="F19" s="5" t="s">
        <v>110</v>
      </c>
      <c r="G19" s="12">
        <v>150000</v>
      </c>
      <c r="H19" s="12">
        <v>16875</v>
      </c>
      <c r="I19" s="12">
        <v>165000</v>
      </c>
    </row>
    <row r="20" spans="1:9" x14ac:dyDescent="0.4">
      <c r="A20" s="11">
        <v>45719</v>
      </c>
      <c r="B20" s="5" t="s">
        <v>119</v>
      </c>
      <c r="C20" s="5" t="s">
        <v>120</v>
      </c>
      <c r="D20" s="5" t="s">
        <v>151</v>
      </c>
      <c r="E20" s="5" t="s">
        <v>141</v>
      </c>
      <c r="F20" s="5" t="s">
        <v>110</v>
      </c>
      <c r="G20" s="12">
        <v>190000</v>
      </c>
      <c r="H20" s="12">
        <v>21375</v>
      </c>
      <c r="I20" s="12">
        <v>209000</v>
      </c>
    </row>
    <row r="21" spans="1:9" x14ac:dyDescent="0.4">
      <c r="A21" s="11">
        <v>45719</v>
      </c>
      <c r="B21" s="5" t="s">
        <v>155</v>
      </c>
      <c r="C21" s="5" t="s">
        <v>156</v>
      </c>
      <c r="D21" s="5" t="s">
        <v>148</v>
      </c>
      <c r="E21" s="5" t="s">
        <v>149</v>
      </c>
      <c r="F21" s="5" t="s">
        <v>103</v>
      </c>
      <c r="G21" s="12">
        <v>170000</v>
      </c>
      <c r="H21" s="12">
        <v>19125</v>
      </c>
      <c r="I21" s="12">
        <v>187000</v>
      </c>
    </row>
    <row r="22" spans="1:9" x14ac:dyDescent="0.4">
      <c r="A22" s="11">
        <v>45719</v>
      </c>
      <c r="B22" s="5" t="s">
        <v>157</v>
      </c>
      <c r="C22" s="5" t="s">
        <v>158</v>
      </c>
      <c r="D22" s="5" t="s">
        <v>159</v>
      </c>
      <c r="E22" s="5" t="s">
        <v>160</v>
      </c>
      <c r="F22" s="5" t="s">
        <v>103</v>
      </c>
      <c r="G22" s="12">
        <v>80000</v>
      </c>
      <c r="H22" s="12">
        <v>9000</v>
      </c>
      <c r="I22" s="12">
        <v>88000</v>
      </c>
    </row>
    <row r="23" spans="1:9" x14ac:dyDescent="0.4">
      <c r="A23" s="11">
        <v>45719</v>
      </c>
      <c r="B23" s="5" t="s">
        <v>161</v>
      </c>
      <c r="C23" s="5" t="s">
        <v>162</v>
      </c>
      <c r="D23" s="5" t="s">
        <v>106</v>
      </c>
      <c r="E23" s="5" t="s">
        <v>107</v>
      </c>
      <c r="F23" s="5" t="s">
        <v>103</v>
      </c>
      <c r="G23" s="12">
        <v>70000</v>
      </c>
      <c r="H23" s="12">
        <v>7875</v>
      </c>
      <c r="I23" s="12">
        <v>77000</v>
      </c>
    </row>
    <row r="24" spans="1:9" x14ac:dyDescent="0.4">
      <c r="A24" s="11">
        <v>45719</v>
      </c>
      <c r="B24" s="5" t="s">
        <v>142</v>
      </c>
      <c r="C24" s="5" t="s">
        <v>143</v>
      </c>
      <c r="D24" s="5" t="s">
        <v>163</v>
      </c>
      <c r="E24" s="5" t="s">
        <v>102</v>
      </c>
      <c r="F24" s="5" t="s">
        <v>123</v>
      </c>
      <c r="G24" s="12">
        <v>90000</v>
      </c>
      <c r="H24" s="12">
        <v>10125</v>
      </c>
      <c r="I24" s="12">
        <v>99000</v>
      </c>
    </row>
    <row r="25" spans="1:9" x14ac:dyDescent="0.4">
      <c r="A25" s="11">
        <v>45720</v>
      </c>
      <c r="B25" s="5" t="s">
        <v>99</v>
      </c>
      <c r="C25" s="5" t="s">
        <v>100</v>
      </c>
      <c r="D25" s="5" t="s">
        <v>144</v>
      </c>
      <c r="E25" s="5" t="s">
        <v>145</v>
      </c>
      <c r="F25" s="5" t="s">
        <v>123</v>
      </c>
      <c r="G25" s="12">
        <v>170000</v>
      </c>
      <c r="H25" s="12">
        <v>19125</v>
      </c>
      <c r="I25" s="12">
        <v>187000</v>
      </c>
    </row>
    <row r="26" spans="1:9" x14ac:dyDescent="0.4">
      <c r="A26" s="11">
        <v>45720</v>
      </c>
      <c r="B26" s="5" t="s">
        <v>164</v>
      </c>
      <c r="C26" s="5" t="s">
        <v>165</v>
      </c>
      <c r="D26" s="5" t="s">
        <v>166</v>
      </c>
      <c r="E26" s="5" t="s">
        <v>145</v>
      </c>
      <c r="F26" s="5" t="s">
        <v>110</v>
      </c>
      <c r="G26" s="12">
        <v>140000</v>
      </c>
      <c r="H26" s="12">
        <v>15750</v>
      </c>
      <c r="I26" s="12">
        <v>154000</v>
      </c>
    </row>
    <row r="27" spans="1:9" x14ac:dyDescent="0.4">
      <c r="A27" s="11">
        <v>45720</v>
      </c>
      <c r="B27" s="5" t="s">
        <v>119</v>
      </c>
      <c r="C27" s="5" t="s">
        <v>120</v>
      </c>
      <c r="D27" s="5" t="s">
        <v>144</v>
      </c>
      <c r="E27" s="5" t="s">
        <v>145</v>
      </c>
      <c r="F27" s="5" t="s">
        <v>123</v>
      </c>
      <c r="G27" s="12">
        <v>170000</v>
      </c>
      <c r="H27" s="12">
        <v>19125</v>
      </c>
      <c r="I27" s="12">
        <v>187000</v>
      </c>
    </row>
    <row r="28" spans="1:9" x14ac:dyDescent="0.4">
      <c r="A28" s="11">
        <v>45720</v>
      </c>
      <c r="B28" s="5" t="s">
        <v>167</v>
      </c>
      <c r="C28" s="5" t="s">
        <v>168</v>
      </c>
      <c r="D28" s="5" t="s">
        <v>133</v>
      </c>
      <c r="E28" s="5" t="s">
        <v>134</v>
      </c>
      <c r="F28" s="5" t="s">
        <v>103</v>
      </c>
      <c r="G28" s="12">
        <v>120000</v>
      </c>
      <c r="H28" s="12">
        <v>13500</v>
      </c>
      <c r="I28" s="12">
        <v>132000</v>
      </c>
    </row>
    <row r="29" spans="1:9" x14ac:dyDescent="0.4">
      <c r="A29" s="11">
        <v>45721</v>
      </c>
      <c r="B29" s="5" t="s">
        <v>128</v>
      </c>
      <c r="C29" s="5" t="s">
        <v>129</v>
      </c>
      <c r="D29" s="5" t="s">
        <v>121</v>
      </c>
      <c r="E29" s="5" t="s">
        <v>122</v>
      </c>
      <c r="F29" s="5" t="s">
        <v>123</v>
      </c>
      <c r="G29" s="12">
        <v>100000</v>
      </c>
      <c r="H29" s="12">
        <v>11250</v>
      </c>
      <c r="I29" s="12">
        <v>110000</v>
      </c>
    </row>
    <row r="30" spans="1:9" x14ac:dyDescent="0.4">
      <c r="A30" s="11">
        <v>45721</v>
      </c>
      <c r="B30" s="5" t="s">
        <v>169</v>
      </c>
      <c r="C30" s="5" t="s">
        <v>170</v>
      </c>
      <c r="D30" s="5" t="s">
        <v>171</v>
      </c>
      <c r="E30" s="5" t="s">
        <v>172</v>
      </c>
      <c r="F30" s="5" t="s">
        <v>110</v>
      </c>
      <c r="G30" s="12">
        <v>190000</v>
      </c>
      <c r="H30" s="12">
        <v>21375</v>
      </c>
      <c r="I30" s="12">
        <v>209000</v>
      </c>
    </row>
    <row r="31" spans="1:9" x14ac:dyDescent="0.4">
      <c r="A31" s="11">
        <v>45721</v>
      </c>
      <c r="B31" s="5" t="s">
        <v>153</v>
      </c>
      <c r="C31" s="5" t="s">
        <v>154</v>
      </c>
      <c r="D31" s="5" t="s">
        <v>173</v>
      </c>
      <c r="E31" s="5" t="s">
        <v>174</v>
      </c>
      <c r="F31" s="5" t="s">
        <v>123</v>
      </c>
      <c r="G31" s="12">
        <v>200000</v>
      </c>
      <c r="H31" s="12">
        <v>22500</v>
      </c>
      <c r="I31" s="12">
        <v>220000</v>
      </c>
    </row>
    <row r="32" spans="1:9" x14ac:dyDescent="0.4">
      <c r="A32" s="11">
        <v>45721</v>
      </c>
      <c r="B32" s="5" t="s">
        <v>175</v>
      </c>
      <c r="C32" s="5" t="s">
        <v>176</v>
      </c>
      <c r="D32" s="5" t="s">
        <v>177</v>
      </c>
      <c r="E32" s="5" t="s">
        <v>160</v>
      </c>
      <c r="F32" s="5" t="s">
        <v>110</v>
      </c>
      <c r="G32" s="12">
        <v>100000</v>
      </c>
      <c r="H32" s="12">
        <v>11250</v>
      </c>
      <c r="I32" s="12">
        <v>110000</v>
      </c>
    </row>
    <row r="33" spans="1:9" x14ac:dyDescent="0.4">
      <c r="A33" s="11">
        <v>45722</v>
      </c>
      <c r="B33" s="5" t="s">
        <v>164</v>
      </c>
      <c r="C33" s="5" t="s">
        <v>165</v>
      </c>
      <c r="D33" s="5" t="s">
        <v>178</v>
      </c>
      <c r="E33" s="5" t="s">
        <v>172</v>
      </c>
      <c r="F33" s="5" t="s">
        <v>103</v>
      </c>
      <c r="G33" s="12">
        <v>170000</v>
      </c>
      <c r="H33" s="12">
        <v>19125</v>
      </c>
      <c r="I33" s="12">
        <v>187000</v>
      </c>
    </row>
    <row r="34" spans="1:9" x14ac:dyDescent="0.4">
      <c r="A34" s="11">
        <v>45722</v>
      </c>
      <c r="B34" s="5" t="s">
        <v>131</v>
      </c>
      <c r="C34" s="5" t="s">
        <v>132</v>
      </c>
      <c r="D34" s="5" t="s">
        <v>179</v>
      </c>
      <c r="E34" s="5" t="s">
        <v>114</v>
      </c>
      <c r="F34" s="5" t="s">
        <v>110</v>
      </c>
      <c r="G34" s="12">
        <v>60000</v>
      </c>
      <c r="H34" s="12">
        <v>6750</v>
      </c>
      <c r="I34" s="12">
        <v>66000</v>
      </c>
    </row>
    <row r="35" spans="1:9" x14ac:dyDescent="0.4">
      <c r="A35" s="11">
        <v>45722</v>
      </c>
      <c r="B35" s="5" t="s">
        <v>104</v>
      </c>
      <c r="C35" s="5" t="s">
        <v>105</v>
      </c>
      <c r="D35" s="5" t="s">
        <v>117</v>
      </c>
      <c r="E35" s="5" t="s">
        <v>118</v>
      </c>
      <c r="F35" s="5" t="s">
        <v>110</v>
      </c>
      <c r="G35" s="12">
        <v>150000</v>
      </c>
      <c r="H35" s="12">
        <v>16875</v>
      </c>
      <c r="I35" s="12">
        <v>165000</v>
      </c>
    </row>
    <row r="36" spans="1:9" x14ac:dyDescent="0.4">
      <c r="A36" s="11">
        <v>45722</v>
      </c>
      <c r="B36" s="5" t="s">
        <v>180</v>
      </c>
      <c r="C36" s="5" t="s">
        <v>181</v>
      </c>
      <c r="D36" s="5" t="s">
        <v>117</v>
      </c>
      <c r="E36" s="5" t="s">
        <v>118</v>
      </c>
      <c r="F36" s="5" t="s">
        <v>110</v>
      </c>
      <c r="G36" s="12">
        <v>150000</v>
      </c>
      <c r="H36" s="12">
        <v>16875</v>
      </c>
      <c r="I36" s="12">
        <v>165000</v>
      </c>
    </row>
    <row r="37" spans="1:9" x14ac:dyDescent="0.4">
      <c r="A37" s="11">
        <v>45722</v>
      </c>
      <c r="B37" s="5" t="s">
        <v>182</v>
      </c>
      <c r="C37" s="5" t="s">
        <v>183</v>
      </c>
      <c r="D37" s="5" t="s">
        <v>184</v>
      </c>
      <c r="E37" s="5" t="s">
        <v>127</v>
      </c>
      <c r="F37" s="5" t="s">
        <v>110</v>
      </c>
      <c r="G37" s="12">
        <v>190000</v>
      </c>
      <c r="H37" s="12">
        <v>21375</v>
      </c>
      <c r="I37" s="12">
        <v>209000</v>
      </c>
    </row>
    <row r="38" spans="1:9" x14ac:dyDescent="0.4">
      <c r="A38" s="11">
        <v>45722</v>
      </c>
      <c r="B38" s="5" t="s">
        <v>136</v>
      </c>
      <c r="C38" s="5" t="s">
        <v>137</v>
      </c>
      <c r="D38" s="5" t="s">
        <v>185</v>
      </c>
      <c r="E38" s="5" t="s">
        <v>186</v>
      </c>
      <c r="F38" s="5" t="s">
        <v>123</v>
      </c>
      <c r="G38" s="12">
        <v>220000</v>
      </c>
      <c r="H38" s="12">
        <v>24750</v>
      </c>
      <c r="I38" s="12">
        <v>242000</v>
      </c>
    </row>
    <row r="39" spans="1:9" x14ac:dyDescent="0.4">
      <c r="A39" s="11">
        <v>45722</v>
      </c>
      <c r="B39" s="5" t="s">
        <v>136</v>
      </c>
      <c r="C39" s="5" t="s">
        <v>137</v>
      </c>
      <c r="D39" s="5" t="s">
        <v>135</v>
      </c>
      <c r="E39" s="5" t="s">
        <v>102</v>
      </c>
      <c r="F39" s="5" t="s">
        <v>110</v>
      </c>
      <c r="G39" s="12">
        <v>80000</v>
      </c>
      <c r="H39" s="12">
        <v>9000</v>
      </c>
      <c r="I39" s="12">
        <v>88000</v>
      </c>
    </row>
    <row r="40" spans="1:9" x14ac:dyDescent="0.4">
      <c r="A40" s="11">
        <v>45722</v>
      </c>
      <c r="B40" s="5" t="s">
        <v>187</v>
      </c>
      <c r="C40" s="5" t="s">
        <v>188</v>
      </c>
      <c r="D40" s="5" t="s">
        <v>189</v>
      </c>
      <c r="E40" s="5" t="s">
        <v>109</v>
      </c>
      <c r="F40" s="5" t="s">
        <v>103</v>
      </c>
      <c r="G40" s="12">
        <v>55000</v>
      </c>
      <c r="H40" s="12">
        <v>6188</v>
      </c>
      <c r="I40" s="12">
        <v>60500</v>
      </c>
    </row>
    <row r="41" spans="1:9" x14ac:dyDescent="0.4">
      <c r="A41" s="11">
        <v>45722</v>
      </c>
      <c r="B41" s="5" t="s">
        <v>167</v>
      </c>
      <c r="C41" s="5" t="s">
        <v>168</v>
      </c>
      <c r="D41" s="5" t="s">
        <v>190</v>
      </c>
      <c r="E41" s="5" t="s">
        <v>145</v>
      </c>
      <c r="F41" s="5" t="s">
        <v>103</v>
      </c>
      <c r="G41" s="12">
        <v>120000</v>
      </c>
      <c r="H41" s="12">
        <v>13500</v>
      </c>
      <c r="I41" s="12">
        <v>132000</v>
      </c>
    </row>
    <row r="42" spans="1:9" x14ac:dyDescent="0.4">
      <c r="A42" s="11">
        <v>45722</v>
      </c>
      <c r="B42" s="5" t="s">
        <v>142</v>
      </c>
      <c r="C42" s="5" t="s">
        <v>143</v>
      </c>
      <c r="D42" s="5" t="s">
        <v>189</v>
      </c>
      <c r="E42" s="5" t="s">
        <v>109</v>
      </c>
      <c r="F42" s="5" t="s">
        <v>103</v>
      </c>
      <c r="G42" s="12">
        <v>55000</v>
      </c>
      <c r="H42" s="12">
        <v>6188</v>
      </c>
      <c r="I42" s="12">
        <v>60500</v>
      </c>
    </row>
    <row r="43" spans="1:9" x14ac:dyDescent="0.4">
      <c r="A43" s="11">
        <v>45723</v>
      </c>
      <c r="B43" s="5" t="s">
        <v>111</v>
      </c>
      <c r="C43" s="5" t="s">
        <v>112</v>
      </c>
      <c r="D43" s="5" t="s">
        <v>178</v>
      </c>
      <c r="E43" s="5" t="s">
        <v>172</v>
      </c>
      <c r="F43" s="5" t="s">
        <v>103</v>
      </c>
      <c r="G43" s="12">
        <v>170000</v>
      </c>
      <c r="H43" s="12">
        <v>19125</v>
      </c>
      <c r="I43" s="12">
        <v>187000</v>
      </c>
    </row>
    <row r="44" spans="1:9" x14ac:dyDescent="0.4">
      <c r="A44" s="11">
        <v>45723</v>
      </c>
      <c r="B44" s="5" t="s">
        <v>136</v>
      </c>
      <c r="C44" s="5" t="s">
        <v>137</v>
      </c>
      <c r="D44" s="5" t="s">
        <v>191</v>
      </c>
      <c r="E44" s="5" t="s">
        <v>186</v>
      </c>
      <c r="F44" s="5" t="s">
        <v>103</v>
      </c>
      <c r="G44" s="12">
        <v>170000</v>
      </c>
      <c r="H44" s="12">
        <v>19125</v>
      </c>
      <c r="I44" s="12">
        <v>187000</v>
      </c>
    </row>
    <row r="45" spans="1:9" x14ac:dyDescent="0.4">
      <c r="A45" s="11">
        <v>45723</v>
      </c>
      <c r="B45" s="5" t="s">
        <v>187</v>
      </c>
      <c r="C45" s="5" t="s">
        <v>188</v>
      </c>
      <c r="D45" s="5" t="s">
        <v>192</v>
      </c>
      <c r="E45" s="5" t="s">
        <v>193</v>
      </c>
      <c r="F45" s="5" t="s">
        <v>103</v>
      </c>
      <c r="G45" s="12">
        <v>70000</v>
      </c>
      <c r="H45" s="12">
        <v>7875</v>
      </c>
      <c r="I45" s="12">
        <v>77000</v>
      </c>
    </row>
    <row r="46" spans="1:9" x14ac:dyDescent="0.4">
      <c r="A46" s="11">
        <v>45723</v>
      </c>
      <c r="B46" s="5" t="s">
        <v>146</v>
      </c>
      <c r="C46" s="5" t="s">
        <v>147</v>
      </c>
      <c r="D46" s="5" t="s">
        <v>194</v>
      </c>
      <c r="E46" s="5" t="s">
        <v>193</v>
      </c>
      <c r="F46" s="5" t="s">
        <v>110</v>
      </c>
      <c r="G46" s="12">
        <v>90000</v>
      </c>
      <c r="H46" s="12">
        <v>10125</v>
      </c>
      <c r="I46" s="12">
        <v>99000</v>
      </c>
    </row>
    <row r="47" spans="1:9" x14ac:dyDescent="0.4">
      <c r="A47" s="11">
        <v>45724</v>
      </c>
      <c r="B47" s="5" t="s">
        <v>99</v>
      </c>
      <c r="C47" s="5" t="s">
        <v>100</v>
      </c>
      <c r="D47" s="5" t="s">
        <v>113</v>
      </c>
      <c r="E47" s="5" t="s">
        <v>114</v>
      </c>
      <c r="F47" s="5" t="s">
        <v>103</v>
      </c>
      <c r="G47" s="12">
        <v>35000</v>
      </c>
      <c r="H47" s="12">
        <v>3938</v>
      </c>
      <c r="I47" s="12">
        <v>38500</v>
      </c>
    </row>
    <row r="48" spans="1:9" x14ac:dyDescent="0.4">
      <c r="A48" s="11">
        <v>45724</v>
      </c>
      <c r="B48" s="5" t="s">
        <v>195</v>
      </c>
      <c r="C48" s="5" t="s">
        <v>196</v>
      </c>
      <c r="D48" s="5" t="s">
        <v>173</v>
      </c>
      <c r="E48" s="5" t="s">
        <v>174</v>
      </c>
      <c r="F48" s="5" t="s">
        <v>123</v>
      </c>
      <c r="G48" s="12">
        <v>200000</v>
      </c>
      <c r="H48" s="12">
        <v>22500</v>
      </c>
      <c r="I48" s="12">
        <v>220000</v>
      </c>
    </row>
    <row r="49" spans="1:9" x14ac:dyDescent="0.4">
      <c r="A49" s="11">
        <v>45724</v>
      </c>
      <c r="B49" s="5" t="s">
        <v>128</v>
      </c>
      <c r="C49" s="5" t="s">
        <v>129</v>
      </c>
      <c r="D49" s="5" t="s">
        <v>133</v>
      </c>
      <c r="E49" s="5" t="s">
        <v>134</v>
      </c>
      <c r="F49" s="5" t="s">
        <v>103</v>
      </c>
      <c r="G49" s="12">
        <v>120000</v>
      </c>
      <c r="H49" s="12">
        <v>13500</v>
      </c>
      <c r="I49" s="12">
        <v>132000</v>
      </c>
    </row>
    <row r="50" spans="1:9" x14ac:dyDescent="0.4">
      <c r="A50" s="11">
        <v>45724</v>
      </c>
      <c r="B50" s="5" t="s">
        <v>164</v>
      </c>
      <c r="C50" s="5" t="s">
        <v>165</v>
      </c>
      <c r="D50" s="5" t="s">
        <v>130</v>
      </c>
      <c r="E50" s="5" t="s">
        <v>107</v>
      </c>
      <c r="F50" s="5" t="s">
        <v>123</v>
      </c>
      <c r="G50" s="12">
        <v>120000</v>
      </c>
      <c r="H50" s="12">
        <v>13500</v>
      </c>
      <c r="I50" s="12">
        <v>132000</v>
      </c>
    </row>
    <row r="51" spans="1:9" x14ac:dyDescent="0.4">
      <c r="A51" s="11">
        <v>45724</v>
      </c>
      <c r="B51" s="5" t="s">
        <v>169</v>
      </c>
      <c r="C51" s="5" t="s">
        <v>170</v>
      </c>
      <c r="D51" s="5" t="s">
        <v>173</v>
      </c>
      <c r="E51" s="5" t="s">
        <v>174</v>
      </c>
      <c r="F51" s="5" t="s">
        <v>123</v>
      </c>
      <c r="G51" s="12">
        <v>200000</v>
      </c>
      <c r="H51" s="12">
        <v>22500</v>
      </c>
      <c r="I51" s="12">
        <v>220000</v>
      </c>
    </row>
    <row r="52" spans="1:9" x14ac:dyDescent="0.4">
      <c r="A52" s="11">
        <v>45724</v>
      </c>
      <c r="B52" s="5" t="s">
        <v>180</v>
      </c>
      <c r="C52" s="5" t="s">
        <v>181</v>
      </c>
      <c r="D52" s="5" t="s">
        <v>140</v>
      </c>
      <c r="E52" s="5" t="s">
        <v>141</v>
      </c>
      <c r="F52" s="5" t="s">
        <v>123</v>
      </c>
      <c r="G52" s="12">
        <v>220000</v>
      </c>
      <c r="H52" s="12">
        <v>24750</v>
      </c>
      <c r="I52" s="12">
        <v>242000</v>
      </c>
    </row>
    <row r="53" spans="1:9" x14ac:dyDescent="0.4">
      <c r="A53" s="11">
        <v>45724</v>
      </c>
      <c r="B53" s="5" t="s">
        <v>119</v>
      </c>
      <c r="C53" s="5" t="s">
        <v>120</v>
      </c>
      <c r="D53" s="5" t="s">
        <v>171</v>
      </c>
      <c r="E53" s="5" t="s">
        <v>172</v>
      </c>
      <c r="F53" s="5" t="s">
        <v>110</v>
      </c>
      <c r="G53" s="12">
        <v>190000</v>
      </c>
      <c r="H53" s="12">
        <v>21375</v>
      </c>
      <c r="I53" s="12">
        <v>209000</v>
      </c>
    </row>
    <row r="54" spans="1:9" x14ac:dyDescent="0.4">
      <c r="A54" s="11">
        <v>45724</v>
      </c>
      <c r="B54" s="5" t="s">
        <v>187</v>
      </c>
      <c r="C54" s="5" t="s">
        <v>188</v>
      </c>
      <c r="D54" s="5" t="s">
        <v>197</v>
      </c>
      <c r="E54" s="5" t="s">
        <v>107</v>
      </c>
      <c r="F54" s="5" t="s">
        <v>110</v>
      </c>
      <c r="G54" s="12">
        <v>90000</v>
      </c>
      <c r="H54" s="12">
        <v>10125</v>
      </c>
      <c r="I54" s="12">
        <v>99000</v>
      </c>
    </row>
    <row r="55" spans="1:9" x14ac:dyDescent="0.4">
      <c r="A55" s="11">
        <v>45724</v>
      </c>
      <c r="B55" s="5" t="s">
        <v>175</v>
      </c>
      <c r="C55" s="5" t="s">
        <v>176</v>
      </c>
      <c r="D55" s="5" t="s">
        <v>177</v>
      </c>
      <c r="E55" s="5" t="s">
        <v>160</v>
      </c>
      <c r="F55" s="5" t="s">
        <v>110</v>
      </c>
      <c r="G55" s="12">
        <v>100000</v>
      </c>
      <c r="H55" s="12">
        <v>11250</v>
      </c>
      <c r="I55" s="12">
        <v>110000</v>
      </c>
    </row>
    <row r="56" spans="1:9" x14ac:dyDescent="0.4">
      <c r="A56" s="11">
        <v>45725</v>
      </c>
      <c r="B56" s="5" t="s">
        <v>198</v>
      </c>
      <c r="C56" s="5" t="s">
        <v>199</v>
      </c>
      <c r="D56" s="5" t="s">
        <v>200</v>
      </c>
      <c r="E56" s="5" t="s">
        <v>201</v>
      </c>
      <c r="F56" s="5" t="s">
        <v>123</v>
      </c>
      <c r="G56" s="12">
        <v>100000</v>
      </c>
      <c r="H56" s="12">
        <v>11250</v>
      </c>
      <c r="I56" s="12">
        <v>110000</v>
      </c>
    </row>
    <row r="57" spans="1:9" x14ac:dyDescent="0.4">
      <c r="A57" s="11">
        <v>45725</v>
      </c>
      <c r="B57" s="5" t="s">
        <v>202</v>
      </c>
      <c r="C57" s="5" t="s">
        <v>203</v>
      </c>
      <c r="D57" s="5" t="s">
        <v>163</v>
      </c>
      <c r="E57" s="5" t="s">
        <v>102</v>
      </c>
      <c r="F57" s="5" t="s">
        <v>123</v>
      </c>
      <c r="G57" s="12">
        <v>90000</v>
      </c>
      <c r="H57" s="12">
        <v>10125</v>
      </c>
      <c r="I57" s="12">
        <v>99000</v>
      </c>
    </row>
    <row r="58" spans="1:9" x14ac:dyDescent="0.4">
      <c r="A58" s="11">
        <v>45725</v>
      </c>
      <c r="B58" s="5" t="s">
        <v>119</v>
      </c>
      <c r="C58" s="5" t="s">
        <v>120</v>
      </c>
      <c r="D58" s="5" t="s">
        <v>126</v>
      </c>
      <c r="E58" s="5" t="s">
        <v>127</v>
      </c>
      <c r="F58" s="5" t="s">
        <v>123</v>
      </c>
      <c r="G58" s="12">
        <v>220000</v>
      </c>
      <c r="H58" s="12">
        <v>24750</v>
      </c>
      <c r="I58" s="12">
        <v>242000</v>
      </c>
    </row>
    <row r="59" spans="1:9" x14ac:dyDescent="0.4">
      <c r="A59" s="11">
        <v>45725</v>
      </c>
      <c r="B59" s="5" t="s">
        <v>182</v>
      </c>
      <c r="C59" s="5" t="s">
        <v>183</v>
      </c>
      <c r="D59" s="5" t="s">
        <v>192</v>
      </c>
      <c r="E59" s="5" t="s">
        <v>193</v>
      </c>
      <c r="F59" s="5" t="s">
        <v>103</v>
      </c>
      <c r="G59" s="12">
        <v>70000</v>
      </c>
      <c r="H59" s="12">
        <v>7875</v>
      </c>
      <c r="I59" s="12">
        <v>77000</v>
      </c>
    </row>
    <row r="60" spans="1:9" x14ac:dyDescent="0.4">
      <c r="A60" s="11">
        <v>45726</v>
      </c>
      <c r="B60" s="5" t="s">
        <v>204</v>
      </c>
      <c r="C60" s="5" t="s">
        <v>205</v>
      </c>
      <c r="D60" s="5" t="s">
        <v>173</v>
      </c>
      <c r="E60" s="5" t="s">
        <v>174</v>
      </c>
      <c r="F60" s="5" t="s">
        <v>123</v>
      </c>
      <c r="G60" s="12">
        <v>200000</v>
      </c>
      <c r="H60" s="12">
        <v>22500</v>
      </c>
      <c r="I60" s="12">
        <v>220000</v>
      </c>
    </row>
    <row r="61" spans="1:9" x14ac:dyDescent="0.4">
      <c r="A61" s="11">
        <v>45726</v>
      </c>
      <c r="B61" s="5" t="s">
        <v>195</v>
      </c>
      <c r="C61" s="5" t="s">
        <v>196</v>
      </c>
      <c r="D61" s="5" t="s">
        <v>101</v>
      </c>
      <c r="E61" s="5" t="s">
        <v>102</v>
      </c>
      <c r="F61" s="5" t="s">
        <v>103</v>
      </c>
      <c r="G61" s="12">
        <v>50000</v>
      </c>
      <c r="H61" s="12">
        <v>5625</v>
      </c>
      <c r="I61" s="12">
        <v>55000</v>
      </c>
    </row>
    <row r="62" spans="1:9" x14ac:dyDescent="0.4">
      <c r="A62" s="11">
        <v>45726</v>
      </c>
      <c r="B62" s="5" t="s">
        <v>128</v>
      </c>
      <c r="C62" s="5" t="s">
        <v>129</v>
      </c>
      <c r="D62" s="5" t="s">
        <v>197</v>
      </c>
      <c r="E62" s="5" t="s">
        <v>107</v>
      </c>
      <c r="F62" s="5" t="s">
        <v>110</v>
      </c>
      <c r="G62" s="12">
        <v>90000</v>
      </c>
      <c r="H62" s="12">
        <v>10125</v>
      </c>
      <c r="I62" s="12">
        <v>99000</v>
      </c>
    </row>
    <row r="63" spans="1:9" x14ac:dyDescent="0.4">
      <c r="A63" s="11">
        <v>45726</v>
      </c>
      <c r="B63" s="5" t="s">
        <v>157</v>
      </c>
      <c r="C63" s="5" t="s">
        <v>158</v>
      </c>
      <c r="D63" s="5" t="s">
        <v>179</v>
      </c>
      <c r="E63" s="5" t="s">
        <v>114</v>
      </c>
      <c r="F63" s="5" t="s">
        <v>110</v>
      </c>
      <c r="G63" s="12">
        <v>60000</v>
      </c>
      <c r="H63" s="12">
        <v>6750</v>
      </c>
      <c r="I63" s="12">
        <v>66000</v>
      </c>
    </row>
    <row r="64" spans="1:9" x14ac:dyDescent="0.4">
      <c r="A64" s="11">
        <v>45726</v>
      </c>
      <c r="B64" s="5" t="s">
        <v>206</v>
      </c>
      <c r="C64" s="5" t="s">
        <v>207</v>
      </c>
      <c r="D64" s="5" t="s">
        <v>179</v>
      </c>
      <c r="E64" s="5" t="s">
        <v>114</v>
      </c>
      <c r="F64" s="5" t="s">
        <v>110</v>
      </c>
      <c r="G64" s="12">
        <v>60000</v>
      </c>
      <c r="H64" s="12">
        <v>6750</v>
      </c>
      <c r="I64" s="12">
        <v>66000</v>
      </c>
    </row>
    <row r="65" spans="1:9" x14ac:dyDescent="0.4">
      <c r="A65" s="11">
        <v>45727</v>
      </c>
      <c r="B65" s="5" t="s">
        <v>208</v>
      </c>
      <c r="C65" s="5" t="s">
        <v>209</v>
      </c>
      <c r="D65" s="5" t="s">
        <v>194</v>
      </c>
      <c r="E65" s="5" t="s">
        <v>193</v>
      </c>
      <c r="F65" s="5" t="s">
        <v>110</v>
      </c>
      <c r="G65" s="12">
        <v>90000</v>
      </c>
      <c r="H65" s="12">
        <v>10125</v>
      </c>
      <c r="I65" s="12">
        <v>99000</v>
      </c>
    </row>
    <row r="66" spans="1:9" x14ac:dyDescent="0.4">
      <c r="A66" s="11">
        <v>45727</v>
      </c>
      <c r="B66" s="5" t="s">
        <v>155</v>
      </c>
      <c r="C66" s="5" t="s">
        <v>156</v>
      </c>
      <c r="D66" s="5" t="s">
        <v>177</v>
      </c>
      <c r="E66" s="5" t="s">
        <v>160</v>
      </c>
      <c r="F66" s="5" t="s">
        <v>110</v>
      </c>
      <c r="G66" s="12">
        <v>100000</v>
      </c>
      <c r="H66" s="12">
        <v>11250</v>
      </c>
      <c r="I66" s="12">
        <v>110000</v>
      </c>
    </row>
    <row r="67" spans="1:9" x14ac:dyDescent="0.4">
      <c r="A67" s="11">
        <v>45727</v>
      </c>
      <c r="B67" s="5" t="s">
        <v>167</v>
      </c>
      <c r="C67" s="5" t="s">
        <v>168</v>
      </c>
      <c r="D67" s="5" t="s">
        <v>113</v>
      </c>
      <c r="E67" s="5" t="s">
        <v>114</v>
      </c>
      <c r="F67" s="5" t="s">
        <v>103</v>
      </c>
      <c r="G67" s="12">
        <v>35000</v>
      </c>
      <c r="H67" s="12">
        <v>3938</v>
      </c>
      <c r="I67" s="12">
        <v>38500</v>
      </c>
    </row>
    <row r="68" spans="1:9" x14ac:dyDescent="0.4">
      <c r="A68" s="11">
        <v>45727</v>
      </c>
      <c r="B68" s="5" t="s">
        <v>206</v>
      </c>
      <c r="C68" s="5" t="s">
        <v>207</v>
      </c>
      <c r="D68" s="5" t="s">
        <v>210</v>
      </c>
      <c r="E68" s="5" t="s">
        <v>201</v>
      </c>
      <c r="F68" s="5" t="s">
        <v>110</v>
      </c>
      <c r="G68" s="12">
        <v>80000</v>
      </c>
      <c r="H68" s="12">
        <v>9000</v>
      </c>
      <c r="I68" s="12">
        <v>88000</v>
      </c>
    </row>
    <row r="69" spans="1:9" x14ac:dyDescent="0.4">
      <c r="A69" s="11">
        <v>45727</v>
      </c>
      <c r="B69" s="5" t="s">
        <v>138</v>
      </c>
      <c r="C69" s="5" t="s">
        <v>139</v>
      </c>
      <c r="D69" s="5" t="s">
        <v>133</v>
      </c>
      <c r="E69" s="5" t="s">
        <v>134</v>
      </c>
      <c r="F69" s="5" t="s">
        <v>103</v>
      </c>
      <c r="G69" s="12">
        <v>120000</v>
      </c>
      <c r="H69" s="12">
        <v>13500</v>
      </c>
      <c r="I69" s="12">
        <v>132000</v>
      </c>
    </row>
    <row r="70" spans="1:9" x14ac:dyDescent="0.4">
      <c r="A70" s="11">
        <v>45728</v>
      </c>
      <c r="B70" s="5" t="s">
        <v>198</v>
      </c>
      <c r="C70" s="5" t="s">
        <v>199</v>
      </c>
      <c r="D70" s="5" t="s">
        <v>166</v>
      </c>
      <c r="E70" s="5" t="s">
        <v>145</v>
      </c>
      <c r="F70" s="5" t="s">
        <v>110</v>
      </c>
      <c r="G70" s="12">
        <v>140000</v>
      </c>
      <c r="H70" s="12">
        <v>15750</v>
      </c>
      <c r="I70" s="12">
        <v>154000</v>
      </c>
    </row>
    <row r="71" spans="1:9" x14ac:dyDescent="0.4">
      <c r="A71" s="11">
        <v>45728</v>
      </c>
      <c r="B71" s="5" t="s">
        <v>164</v>
      </c>
      <c r="C71" s="5" t="s">
        <v>165</v>
      </c>
      <c r="D71" s="5" t="s">
        <v>152</v>
      </c>
      <c r="E71" s="5" t="s">
        <v>127</v>
      </c>
      <c r="F71" s="5" t="s">
        <v>103</v>
      </c>
      <c r="G71" s="12">
        <v>170000</v>
      </c>
      <c r="H71" s="12">
        <v>19125</v>
      </c>
      <c r="I71" s="12">
        <v>187000</v>
      </c>
    </row>
    <row r="72" spans="1:9" x14ac:dyDescent="0.4">
      <c r="A72" s="11">
        <v>45728</v>
      </c>
      <c r="B72" s="5" t="s">
        <v>169</v>
      </c>
      <c r="C72" s="5" t="s">
        <v>170</v>
      </c>
      <c r="D72" s="5" t="s">
        <v>211</v>
      </c>
      <c r="E72" s="5" t="s">
        <v>193</v>
      </c>
      <c r="F72" s="5" t="s">
        <v>123</v>
      </c>
      <c r="G72" s="12">
        <v>120000</v>
      </c>
      <c r="H72" s="12">
        <v>13500</v>
      </c>
      <c r="I72" s="12">
        <v>132000</v>
      </c>
    </row>
    <row r="73" spans="1:9" x14ac:dyDescent="0.4">
      <c r="A73" s="11">
        <v>45728</v>
      </c>
      <c r="B73" s="5" t="s">
        <v>111</v>
      </c>
      <c r="C73" s="5" t="s">
        <v>112</v>
      </c>
      <c r="D73" s="5" t="s">
        <v>150</v>
      </c>
      <c r="E73" s="5" t="s">
        <v>141</v>
      </c>
      <c r="F73" s="5" t="s">
        <v>103</v>
      </c>
      <c r="G73" s="12">
        <v>170000</v>
      </c>
      <c r="H73" s="12">
        <v>19125</v>
      </c>
      <c r="I73" s="12">
        <v>187000</v>
      </c>
    </row>
    <row r="74" spans="1:9" x14ac:dyDescent="0.4">
      <c r="A74" s="11">
        <v>45728</v>
      </c>
      <c r="B74" s="5" t="s">
        <v>111</v>
      </c>
      <c r="C74" s="5" t="s">
        <v>112</v>
      </c>
      <c r="D74" s="5" t="s">
        <v>159</v>
      </c>
      <c r="E74" s="5" t="s">
        <v>160</v>
      </c>
      <c r="F74" s="5" t="s">
        <v>103</v>
      </c>
      <c r="G74" s="12">
        <v>80000</v>
      </c>
      <c r="H74" s="12">
        <v>9000</v>
      </c>
      <c r="I74" s="12">
        <v>88000</v>
      </c>
    </row>
    <row r="75" spans="1:9" x14ac:dyDescent="0.4">
      <c r="A75" s="11">
        <v>45728</v>
      </c>
      <c r="B75" s="5" t="s">
        <v>206</v>
      </c>
      <c r="C75" s="5" t="s">
        <v>207</v>
      </c>
      <c r="D75" s="5" t="s">
        <v>212</v>
      </c>
      <c r="E75" s="5" t="s">
        <v>172</v>
      </c>
      <c r="F75" s="5" t="s">
        <v>123</v>
      </c>
      <c r="G75" s="12">
        <v>220000</v>
      </c>
      <c r="H75" s="12">
        <v>24750</v>
      </c>
      <c r="I75" s="12">
        <v>242000</v>
      </c>
    </row>
    <row r="76" spans="1:9" x14ac:dyDescent="0.4">
      <c r="A76" s="11">
        <v>45729</v>
      </c>
      <c r="B76" s="5" t="s">
        <v>195</v>
      </c>
      <c r="C76" s="5" t="s">
        <v>196</v>
      </c>
      <c r="D76" s="5" t="s">
        <v>144</v>
      </c>
      <c r="E76" s="5" t="s">
        <v>145</v>
      </c>
      <c r="F76" s="5" t="s">
        <v>123</v>
      </c>
      <c r="G76" s="12">
        <v>170000</v>
      </c>
      <c r="H76" s="12">
        <v>19125</v>
      </c>
      <c r="I76" s="12">
        <v>187000</v>
      </c>
    </row>
    <row r="77" spans="1:9" x14ac:dyDescent="0.4">
      <c r="A77" s="11">
        <v>45729</v>
      </c>
      <c r="B77" s="5" t="s">
        <v>213</v>
      </c>
      <c r="C77" s="5" t="s">
        <v>214</v>
      </c>
      <c r="D77" s="5" t="s">
        <v>148</v>
      </c>
      <c r="E77" s="5" t="s">
        <v>149</v>
      </c>
      <c r="F77" s="5" t="s">
        <v>103</v>
      </c>
      <c r="G77" s="12">
        <v>170000</v>
      </c>
      <c r="H77" s="12">
        <v>19125</v>
      </c>
      <c r="I77" s="12">
        <v>187000</v>
      </c>
    </row>
    <row r="78" spans="1:9" x14ac:dyDescent="0.4">
      <c r="A78" s="11">
        <v>45729</v>
      </c>
      <c r="B78" s="5" t="s">
        <v>169</v>
      </c>
      <c r="C78" s="5" t="s">
        <v>170</v>
      </c>
      <c r="D78" s="5" t="s">
        <v>215</v>
      </c>
      <c r="E78" s="5" t="s">
        <v>134</v>
      </c>
      <c r="F78" s="5" t="s">
        <v>123</v>
      </c>
      <c r="G78" s="12">
        <v>170000</v>
      </c>
      <c r="H78" s="12">
        <v>19125</v>
      </c>
      <c r="I78" s="12">
        <v>187000</v>
      </c>
    </row>
    <row r="79" spans="1:9" x14ac:dyDescent="0.4">
      <c r="A79" s="11">
        <v>45729</v>
      </c>
      <c r="B79" s="5" t="s">
        <v>119</v>
      </c>
      <c r="C79" s="5" t="s">
        <v>120</v>
      </c>
      <c r="D79" s="5" t="s">
        <v>108</v>
      </c>
      <c r="E79" s="5" t="s">
        <v>109</v>
      </c>
      <c r="F79" s="5" t="s">
        <v>110</v>
      </c>
      <c r="G79" s="12">
        <v>85000</v>
      </c>
      <c r="H79" s="12">
        <v>9563</v>
      </c>
      <c r="I79" s="12">
        <v>93500</v>
      </c>
    </row>
    <row r="80" spans="1:9" x14ac:dyDescent="0.4">
      <c r="A80" s="11">
        <v>45729</v>
      </c>
      <c r="B80" s="5" t="s">
        <v>155</v>
      </c>
      <c r="C80" s="5" t="s">
        <v>156</v>
      </c>
      <c r="D80" s="5" t="s">
        <v>151</v>
      </c>
      <c r="E80" s="5" t="s">
        <v>141</v>
      </c>
      <c r="F80" s="5" t="s">
        <v>110</v>
      </c>
      <c r="G80" s="12">
        <v>190000</v>
      </c>
      <c r="H80" s="12">
        <v>21375</v>
      </c>
      <c r="I80" s="12">
        <v>209000</v>
      </c>
    </row>
    <row r="81" spans="1:9" x14ac:dyDescent="0.4">
      <c r="A81" s="11">
        <v>45729</v>
      </c>
      <c r="B81" s="5" t="s">
        <v>157</v>
      </c>
      <c r="C81" s="5" t="s">
        <v>158</v>
      </c>
      <c r="D81" s="5" t="s">
        <v>215</v>
      </c>
      <c r="E81" s="5" t="s">
        <v>134</v>
      </c>
      <c r="F81" s="5" t="s">
        <v>123</v>
      </c>
      <c r="G81" s="12">
        <v>170000</v>
      </c>
      <c r="H81" s="12">
        <v>19125</v>
      </c>
      <c r="I81" s="12">
        <v>187000</v>
      </c>
    </row>
    <row r="82" spans="1:9" x14ac:dyDescent="0.4">
      <c r="A82" s="11">
        <v>45730</v>
      </c>
      <c r="B82" s="5" t="s">
        <v>169</v>
      </c>
      <c r="C82" s="5" t="s">
        <v>170</v>
      </c>
      <c r="D82" s="5" t="s">
        <v>192</v>
      </c>
      <c r="E82" s="5" t="s">
        <v>193</v>
      </c>
      <c r="F82" s="5" t="s">
        <v>103</v>
      </c>
      <c r="G82" s="12">
        <v>70000</v>
      </c>
      <c r="H82" s="12">
        <v>7875</v>
      </c>
      <c r="I82" s="12">
        <v>77000</v>
      </c>
    </row>
    <row r="83" spans="1:9" x14ac:dyDescent="0.4">
      <c r="A83" s="11">
        <v>45730</v>
      </c>
      <c r="B83" s="5" t="s">
        <v>153</v>
      </c>
      <c r="C83" s="5" t="s">
        <v>154</v>
      </c>
      <c r="D83" s="5" t="s">
        <v>191</v>
      </c>
      <c r="E83" s="5" t="s">
        <v>186</v>
      </c>
      <c r="F83" s="5" t="s">
        <v>103</v>
      </c>
      <c r="G83" s="12">
        <v>170000</v>
      </c>
      <c r="H83" s="12">
        <v>19125</v>
      </c>
      <c r="I83" s="12">
        <v>187000</v>
      </c>
    </row>
    <row r="84" spans="1:9" x14ac:dyDescent="0.4">
      <c r="A84" s="11">
        <v>45730</v>
      </c>
      <c r="B84" s="5" t="s">
        <v>115</v>
      </c>
      <c r="C84" s="5" t="s">
        <v>116</v>
      </c>
      <c r="D84" s="5" t="s">
        <v>101</v>
      </c>
      <c r="E84" s="5" t="s">
        <v>102</v>
      </c>
      <c r="F84" s="5" t="s">
        <v>103</v>
      </c>
      <c r="G84" s="12">
        <v>50000</v>
      </c>
      <c r="H84" s="12">
        <v>5625</v>
      </c>
      <c r="I84" s="12">
        <v>55000</v>
      </c>
    </row>
    <row r="85" spans="1:9" x14ac:dyDescent="0.4">
      <c r="A85" s="11">
        <v>45730</v>
      </c>
      <c r="B85" s="5" t="s">
        <v>119</v>
      </c>
      <c r="C85" s="5" t="s">
        <v>120</v>
      </c>
      <c r="D85" s="5" t="s">
        <v>163</v>
      </c>
      <c r="E85" s="5" t="s">
        <v>102</v>
      </c>
      <c r="F85" s="5" t="s">
        <v>123</v>
      </c>
      <c r="G85" s="12">
        <v>90000</v>
      </c>
      <c r="H85" s="12">
        <v>10125</v>
      </c>
      <c r="I85" s="12">
        <v>99000</v>
      </c>
    </row>
    <row r="86" spans="1:9" x14ac:dyDescent="0.4">
      <c r="A86" s="11">
        <v>45730</v>
      </c>
      <c r="B86" s="5" t="s">
        <v>155</v>
      </c>
      <c r="C86" s="5" t="s">
        <v>156</v>
      </c>
      <c r="D86" s="5" t="s">
        <v>133</v>
      </c>
      <c r="E86" s="5" t="s">
        <v>134</v>
      </c>
      <c r="F86" s="5" t="s">
        <v>103</v>
      </c>
      <c r="G86" s="12">
        <v>120000</v>
      </c>
      <c r="H86" s="12">
        <v>13500</v>
      </c>
      <c r="I86" s="12">
        <v>132000</v>
      </c>
    </row>
    <row r="87" spans="1:9" x14ac:dyDescent="0.4">
      <c r="A87" s="11">
        <v>45731</v>
      </c>
      <c r="B87" s="5" t="s">
        <v>204</v>
      </c>
      <c r="C87" s="5" t="s">
        <v>205</v>
      </c>
      <c r="D87" s="5" t="s">
        <v>126</v>
      </c>
      <c r="E87" s="5" t="s">
        <v>127</v>
      </c>
      <c r="F87" s="5" t="s">
        <v>123</v>
      </c>
      <c r="G87" s="12">
        <v>220000</v>
      </c>
      <c r="H87" s="12">
        <v>24750</v>
      </c>
      <c r="I87" s="12">
        <v>242000</v>
      </c>
    </row>
    <row r="88" spans="1:9" x14ac:dyDescent="0.4">
      <c r="A88" s="11">
        <v>45731</v>
      </c>
      <c r="B88" s="5" t="s">
        <v>131</v>
      </c>
      <c r="C88" s="5" t="s">
        <v>132</v>
      </c>
      <c r="D88" s="5" t="s">
        <v>106</v>
      </c>
      <c r="E88" s="5" t="s">
        <v>107</v>
      </c>
      <c r="F88" s="5" t="s">
        <v>103</v>
      </c>
      <c r="G88" s="12">
        <v>70000</v>
      </c>
      <c r="H88" s="12">
        <v>7875</v>
      </c>
      <c r="I88" s="12">
        <v>77000</v>
      </c>
    </row>
    <row r="89" spans="1:9" x14ac:dyDescent="0.4">
      <c r="A89" s="11">
        <v>45731</v>
      </c>
      <c r="B89" s="5" t="s">
        <v>115</v>
      </c>
      <c r="C89" s="5" t="s">
        <v>116</v>
      </c>
      <c r="D89" s="5" t="s">
        <v>216</v>
      </c>
      <c r="E89" s="5" t="s">
        <v>149</v>
      </c>
      <c r="F89" s="5" t="s">
        <v>110</v>
      </c>
      <c r="G89" s="12">
        <v>190000</v>
      </c>
      <c r="H89" s="12">
        <v>21375</v>
      </c>
      <c r="I89" s="12">
        <v>209000</v>
      </c>
    </row>
    <row r="90" spans="1:9" x14ac:dyDescent="0.4">
      <c r="A90" s="11">
        <v>45731</v>
      </c>
      <c r="B90" s="5" t="s">
        <v>180</v>
      </c>
      <c r="C90" s="5" t="s">
        <v>181</v>
      </c>
      <c r="D90" s="5" t="s">
        <v>185</v>
      </c>
      <c r="E90" s="5" t="s">
        <v>186</v>
      </c>
      <c r="F90" s="5" t="s">
        <v>123</v>
      </c>
      <c r="G90" s="12">
        <v>220000</v>
      </c>
      <c r="H90" s="12">
        <v>24750</v>
      </c>
      <c r="I90" s="12">
        <v>242000</v>
      </c>
    </row>
    <row r="91" spans="1:9" x14ac:dyDescent="0.4">
      <c r="A91" s="11">
        <v>45731</v>
      </c>
      <c r="B91" s="5" t="s">
        <v>155</v>
      </c>
      <c r="C91" s="5" t="s">
        <v>156</v>
      </c>
      <c r="D91" s="5" t="s">
        <v>144</v>
      </c>
      <c r="E91" s="5" t="s">
        <v>145</v>
      </c>
      <c r="F91" s="5" t="s">
        <v>123</v>
      </c>
      <c r="G91" s="12">
        <v>170000</v>
      </c>
      <c r="H91" s="12">
        <v>19125</v>
      </c>
      <c r="I91" s="12">
        <v>187000</v>
      </c>
    </row>
    <row r="92" spans="1:9" x14ac:dyDescent="0.4">
      <c r="A92" s="11">
        <v>45731</v>
      </c>
      <c r="B92" s="5" t="s">
        <v>161</v>
      </c>
      <c r="C92" s="5" t="s">
        <v>162</v>
      </c>
      <c r="D92" s="5" t="s">
        <v>217</v>
      </c>
      <c r="E92" s="5" t="s">
        <v>174</v>
      </c>
      <c r="F92" s="5" t="s">
        <v>110</v>
      </c>
      <c r="G92" s="12">
        <v>170000</v>
      </c>
      <c r="H92" s="12">
        <v>19125</v>
      </c>
      <c r="I92" s="12">
        <v>187000</v>
      </c>
    </row>
    <row r="93" spans="1:9" x14ac:dyDescent="0.4">
      <c r="A93" s="11">
        <v>45731</v>
      </c>
      <c r="B93" s="5" t="s">
        <v>167</v>
      </c>
      <c r="C93" s="5" t="s">
        <v>168</v>
      </c>
      <c r="D93" s="5" t="s">
        <v>218</v>
      </c>
      <c r="E93" s="5" t="s">
        <v>160</v>
      </c>
      <c r="F93" s="5" t="s">
        <v>123</v>
      </c>
      <c r="G93" s="12">
        <v>130000</v>
      </c>
      <c r="H93" s="12">
        <v>14625</v>
      </c>
      <c r="I93" s="12">
        <v>143000</v>
      </c>
    </row>
    <row r="94" spans="1:9" x14ac:dyDescent="0.4">
      <c r="A94" s="11">
        <v>45731</v>
      </c>
      <c r="B94" s="5" t="s">
        <v>167</v>
      </c>
      <c r="C94" s="5" t="s">
        <v>168</v>
      </c>
      <c r="D94" s="5" t="s">
        <v>179</v>
      </c>
      <c r="E94" s="5" t="s">
        <v>114</v>
      </c>
      <c r="F94" s="5" t="s">
        <v>110</v>
      </c>
      <c r="G94" s="12">
        <v>60000</v>
      </c>
      <c r="H94" s="12">
        <v>6750</v>
      </c>
      <c r="I94" s="12">
        <v>66000</v>
      </c>
    </row>
    <row r="95" spans="1:9" x14ac:dyDescent="0.4">
      <c r="A95" s="11">
        <v>45732</v>
      </c>
      <c r="B95" s="5" t="s">
        <v>131</v>
      </c>
      <c r="C95" s="5" t="s">
        <v>132</v>
      </c>
      <c r="D95" s="5" t="s">
        <v>130</v>
      </c>
      <c r="E95" s="5" t="s">
        <v>107</v>
      </c>
      <c r="F95" s="5" t="s">
        <v>123</v>
      </c>
      <c r="G95" s="12">
        <v>120000</v>
      </c>
      <c r="H95" s="12">
        <v>13500</v>
      </c>
      <c r="I95" s="12">
        <v>132000</v>
      </c>
    </row>
    <row r="96" spans="1:9" x14ac:dyDescent="0.4">
      <c r="A96" s="11">
        <v>45732</v>
      </c>
      <c r="B96" s="5" t="s">
        <v>213</v>
      </c>
      <c r="C96" s="5" t="s">
        <v>214</v>
      </c>
      <c r="D96" s="5" t="s">
        <v>219</v>
      </c>
      <c r="E96" s="5" t="s">
        <v>186</v>
      </c>
      <c r="F96" s="5" t="s">
        <v>110</v>
      </c>
      <c r="G96" s="12">
        <v>190000</v>
      </c>
      <c r="H96" s="12">
        <v>21375</v>
      </c>
      <c r="I96" s="12">
        <v>209000</v>
      </c>
    </row>
    <row r="97" spans="1:9" x14ac:dyDescent="0.4">
      <c r="A97" s="11">
        <v>45732</v>
      </c>
      <c r="B97" s="5" t="s">
        <v>153</v>
      </c>
      <c r="C97" s="5" t="s">
        <v>154</v>
      </c>
      <c r="D97" s="5" t="s">
        <v>210</v>
      </c>
      <c r="E97" s="5" t="s">
        <v>201</v>
      </c>
      <c r="F97" s="5" t="s">
        <v>110</v>
      </c>
      <c r="G97" s="12">
        <v>80000</v>
      </c>
      <c r="H97" s="12">
        <v>9000</v>
      </c>
      <c r="I97" s="12">
        <v>88000</v>
      </c>
    </row>
    <row r="98" spans="1:9" x14ac:dyDescent="0.4">
      <c r="A98" s="11">
        <v>45732</v>
      </c>
      <c r="B98" s="5" t="s">
        <v>180</v>
      </c>
      <c r="C98" s="5" t="s">
        <v>181</v>
      </c>
      <c r="D98" s="5" t="s">
        <v>189</v>
      </c>
      <c r="E98" s="5" t="s">
        <v>109</v>
      </c>
      <c r="F98" s="5" t="s">
        <v>103</v>
      </c>
      <c r="G98" s="12">
        <v>55000</v>
      </c>
      <c r="H98" s="12">
        <v>6188</v>
      </c>
      <c r="I98" s="12">
        <v>60500</v>
      </c>
    </row>
    <row r="99" spans="1:9" x14ac:dyDescent="0.4">
      <c r="A99" s="11">
        <v>45732</v>
      </c>
      <c r="B99" s="5" t="s">
        <v>119</v>
      </c>
      <c r="C99" s="5" t="s">
        <v>120</v>
      </c>
      <c r="D99" s="5" t="s">
        <v>210</v>
      </c>
      <c r="E99" s="5" t="s">
        <v>201</v>
      </c>
      <c r="F99" s="5" t="s">
        <v>110</v>
      </c>
      <c r="G99" s="12">
        <v>80000</v>
      </c>
      <c r="H99" s="12">
        <v>9000</v>
      </c>
      <c r="I99" s="12">
        <v>88000</v>
      </c>
    </row>
    <row r="100" spans="1:9" x14ac:dyDescent="0.4">
      <c r="A100" s="11">
        <v>45733</v>
      </c>
      <c r="B100" s="5" t="s">
        <v>202</v>
      </c>
      <c r="C100" s="5" t="s">
        <v>203</v>
      </c>
      <c r="D100" s="5" t="s">
        <v>133</v>
      </c>
      <c r="E100" s="5" t="s">
        <v>134</v>
      </c>
      <c r="F100" s="5" t="s">
        <v>103</v>
      </c>
      <c r="G100" s="12">
        <v>120000</v>
      </c>
      <c r="H100" s="12">
        <v>13500</v>
      </c>
      <c r="I100" s="12">
        <v>132000</v>
      </c>
    </row>
  </sheetData>
  <phoneticPr fontId="2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B2:O23"/>
  <sheetViews>
    <sheetView topLeftCell="A3" workbookViewId="0">
      <selection activeCell="H4" sqref="H4:H23"/>
    </sheetView>
  </sheetViews>
  <sheetFormatPr defaultRowHeight="17.399999999999999" x14ac:dyDescent="0.4"/>
  <cols>
    <col min="1" max="1" width="1.59765625" customWidth="1"/>
    <col min="4" max="5" width="10.3984375" bestFit="1" customWidth="1"/>
    <col min="6" max="6" width="18.19921875" bestFit="1" customWidth="1"/>
    <col min="7" max="7" width="10.3984375" bestFit="1" customWidth="1"/>
    <col min="9" max="10" width="12.3984375" bestFit="1" customWidth="1"/>
    <col min="11" max="11" width="2.69921875" customWidth="1"/>
    <col min="12" max="12" width="11.09765625" customWidth="1"/>
    <col min="13" max="13" width="13.3984375" customWidth="1"/>
    <col min="14" max="14" width="18.19921875" customWidth="1"/>
    <col min="15" max="15" width="7.09765625" bestFit="1" customWidth="1"/>
  </cols>
  <sheetData>
    <row r="2" spans="2:15" x14ac:dyDescent="0.4">
      <c r="B2" t="s">
        <v>24</v>
      </c>
      <c r="L2" t="s">
        <v>25</v>
      </c>
    </row>
    <row r="3" spans="2:15" x14ac:dyDescent="0.4">
      <c r="B3" s="2" t="s">
        <v>26</v>
      </c>
      <c r="C3" s="15" t="s">
        <v>27</v>
      </c>
      <c r="D3" s="2" t="s">
        <v>28</v>
      </c>
      <c r="E3" s="2" t="s">
        <v>29</v>
      </c>
      <c r="F3" s="2" t="s">
        <v>30</v>
      </c>
      <c r="G3" s="2" t="s">
        <v>31</v>
      </c>
      <c r="H3" s="15" t="s">
        <v>32</v>
      </c>
      <c r="I3" s="2" t="s">
        <v>33</v>
      </c>
      <c r="J3" s="15" t="s">
        <v>34</v>
      </c>
      <c r="L3" s="2" t="s">
        <v>35</v>
      </c>
      <c r="M3" s="15" t="s">
        <v>36</v>
      </c>
    </row>
    <row r="4" spans="2:15" x14ac:dyDescent="0.4">
      <c r="B4" s="2" t="s">
        <v>37</v>
      </c>
      <c r="C4" s="2" t="str">
        <f>VLOOKUP(MID(B4,1,2),$L$12:$O$18,MATCH(MID(B4,3,2),$M$12:$O$12,0)+1,FALSE)</f>
        <v>홍길동</v>
      </c>
      <c r="D4" s="2">
        <v>145</v>
      </c>
      <c r="E4" s="2">
        <v>28</v>
      </c>
      <c r="F4" s="2">
        <v>32</v>
      </c>
      <c r="G4" s="2">
        <f>SUM(D4:F4)</f>
        <v>205</v>
      </c>
      <c r="H4" s="2" t="str" cm="1">
        <f t="array" ref="H4">fn중요도(G4,D4)</f>
        <v>★</v>
      </c>
      <c r="I4" s="2" t="s">
        <v>38</v>
      </c>
      <c r="J4" s="2" t="str">
        <f>IF(VALUE(RIGHT(I4,3))&lt;=100,SUBSTITUTE(I4,"A","J"),IF(VALUE(RIGHT(I4,3))&lt;=200,SUBSTITUTE(I4,"G","D"),SUBSTITUTE(I4,"C","E")))</f>
        <v>123E456</v>
      </c>
      <c r="L4" s="2" t="s">
        <v>39</v>
      </c>
      <c r="M4" s="2" t="str">
        <f t="array" ref="M4">TEXT(SUM((LEFT($B$4:$B$23,2)=L4)*($G$4:$G$23))/SUM($G$4:$G$23),"0.0%")</f>
        <v>22.4%</v>
      </c>
    </row>
    <row r="5" spans="2:15" x14ac:dyDescent="0.4">
      <c r="B5" s="2" t="s">
        <v>40</v>
      </c>
      <c r="C5" s="2" t="str">
        <f t="shared" ref="C5:C23" si="0">VLOOKUP(MID(B5,1,2),$L$12:$O$18,MATCH(MID(B5,3,2),$M$12:$O$12,0)+1,FALSE)</f>
        <v>김길동</v>
      </c>
      <c r="D5" s="2">
        <v>80</v>
      </c>
      <c r="E5" s="2">
        <v>25</v>
      </c>
      <c r="F5" s="2">
        <v>39</v>
      </c>
      <c r="G5" s="2">
        <f t="shared" ref="G5:G23" si="1">SUM(D5:F5)</f>
        <v>144</v>
      </c>
      <c r="H5" s="2" t="str" cm="1">
        <f t="array" ref="H5">fn중요도(G5,D5)</f>
        <v>☆</v>
      </c>
      <c r="I5" s="2" t="s">
        <v>41</v>
      </c>
      <c r="J5" s="2" t="str">
        <f t="shared" ref="J5:J23" si="2">IF(VALUE(RIGHT(I5,3))&lt;=100,SUBSTITUTE(I5,"A","J"),IF(VALUE(RIGHT(I5,3))&lt;=200,SUBSTITUTE(I5,"G","D"),SUBSTITUTE(I5,"C","E")))</f>
        <v>234J095</v>
      </c>
      <c r="L5" s="2" t="s">
        <v>42</v>
      </c>
      <c r="M5" s="2" t="str">
        <f t="array" ref="M5">TEXT(SUM((LEFT($B$4:$B$23,2)=L5)*($G$4:$G$23))/SUM($G$4:$G$23),"0.0%")</f>
        <v>15.6%</v>
      </c>
    </row>
    <row r="6" spans="2:15" x14ac:dyDescent="0.4">
      <c r="B6" s="2" t="s">
        <v>43</v>
      </c>
      <c r="C6" s="2" t="str">
        <f t="shared" si="0"/>
        <v>박길동</v>
      </c>
      <c r="D6" s="2">
        <v>125</v>
      </c>
      <c r="E6" s="2">
        <v>20</v>
      </c>
      <c r="F6" s="2">
        <v>40</v>
      </c>
      <c r="G6" s="2">
        <f t="shared" si="1"/>
        <v>185</v>
      </c>
      <c r="H6" s="2" t="str" cm="1">
        <f t="array" ref="H6">fn중요도(G6,D6)</f>
        <v>☆</v>
      </c>
      <c r="I6" s="2" t="s">
        <v>80</v>
      </c>
      <c r="J6" s="2" t="str">
        <f t="shared" si="2"/>
        <v>613B571</v>
      </c>
      <c r="L6" s="2" t="s">
        <v>45</v>
      </c>
      <c r="M6" s="2" t="str">
        <f t="array" ref="M6">TEXT(SUM((LEFT($B$4:$B$23,2)=L6)*($G$4:$G$23))/SUM($G$4:$G$23),"0.0%")</f>
        <v>18.7%</v>
      </c>
    </row>
    <row r="7" spans="2:15" x14ac:dyDescent="0.4">
      <c r="B7" s="2" t="s">
        <v>46</v>
      </c>
      <c r="C7" s="2" t="str">
        <f t="shared" si="0"/>
        <v>이길동</v>
      </c>
      <c r="D7" s="2">
        <v>135</v>
      </c>
      <c r="E7" s="2">
        <v>39</v>
      </c>
      <c r="F7" s="2">
        <v>45</v>
      </c>
      <c r="G7" s="2">
        <f t="shared" si="1"/>
        <v>219</v>
      </c>
      <c r="H7" s="2" t="str" cm="1">
        <f t="array" ref="H7">fn중요도(G7,D7)</f>
        <v>★</v>
      </c>
      <c r="I7" s="2" t="s">
        <v>81</v>
      </c>
      <c r="J7" s="2" t="str">
        <f t="shared" si="2"/>
        <v>973B652</v>
      </c>
      <c r="L7" s="2" t="s">
        <v>47</v>
      </c>
      <c r="M7" s="2" t="str">
        <f t="array" ref="M7">TEXT(SUM((LEFT($B$4:$B$23,2)=L7)*($G$4:$G$23))/SUM($G$4:$G$23),"0.0%")</f>
        <v>18.0%</v>
      </c>
    </row>
    <row r="8" spans="2:15" x14ac:dyDescent="0.4">
      <c r="B8" s="2" t="s">
        <v>48</v>
      </c>
      <c r="C8" s="2" t="str">
        <f t="shared" si="0"/>
        <v>정길동</v>
      </c>
      <c r="D8" s="2">
        <v>25</v>
      </c>
      <c r="E8" s="2">
        <v>18</v>
      </c>
      <c r="F8" s="2">
        <v>25</v>
      </c>
      <c r="G8" s="2">
        <f t="shared" si="1"/>
        <v>68</v>
      </c>
      <c r="H8" s="2" t="str" cm="1">
        <f t="array" ref="H8">fn중요도(G8,D8)</f>
        <v/>
      </c>
      <c r="I8" s="2" t="s">
        <v>77</v>
      </c>
      <c r="J8" s="2" t="str">
        <f t="shared" si="2"/>
        <v>936D104</v>
      </c>
      <c r="L8" s="2" t="s">
        <v>49</v>
      </c>
      <c r="M8" s="2" t="str">
        <f t="array" ref="M8">TEXT(SUM((LEFT($B$4:$B$23,2)=L8)*($G$4:$G$23))/SUM($G$4:$G$23),"0.0%")</f>
        <v>14.2%</v>
      </c>
    </row>
    <row r="9" spans="2:15" x14ac:dyDescent="0.4">
      <c r="B9" s="2" t="s">
        <v>50</v>
      </c>
      <c r="C9" s="2" t="str">
        <f t="shared" si="0"/>
        <v>송길동</v>
      </c>
      <c r="D9" s="2">
        <v>80</v>
      </c>
      <c r="E9" s="2">
        <v>25</v>
      </c>
      <c r="F9" s="2">
        <v>39</v>
      </c>
      <c r="G9" s="2">
        <f t="shared" si="1"/>
        <v>144</v>
      </c>
      <c r="H9" s="2" t="str" cm="1">
        <f t="array" ref="H9">fn중요도(G9,D9)</f>
        <v>☆</v>
      </c>
      <c r="I9" s="2" t="s">
        <v>74</v>
      </c>
      <c r="J9" s="2" t="str">
        <f t="shared" si="2"/>
        <v>123D182</v>
      </c>
      <c r="L9" s="2" t="s">
        <v>51</v>
      </c>
      <c r="M9" s="2" t="str">
        <f t="array" ref="M9">TEXT(SUM((LEFT($B$4:$B$23,2)=L9)*($G$4:$G$23))/SUM($G$4:$G$23),"0.0%")</f>
        <v>11.0%</v>
      </c>
    </row>
    <row r="10" spans="2:15" x14ac:dyDescent="0.4">
      <c r="B10" s="2" t="s">
        <v>252</v>
      </c>
      <c r="C10" s="2" t="str">
        <f t="shared" si="0"/>
        <v>홍길동</v>
      </c>
      <c r="D10" s="2">
        <v>125</v>
      </c>
      <c r="E10" s="2">
        <v>20</v>
      </c>
      <c r="F10" s="2">
        <v>40</v>
      </c>
      <c r="G10" s="2">
        <f t="shared" si="1"/>
        <v>185</v>
      </c>
      <c r="H10" s="2" t="str" cm="1">
        <f t="array" ref="H10">fn중요도(G10,D10)</f>
        <v>☆</v>
      </c>
      <c r="I10" s="2" t="s">
        <v>78</v>
      </c>
      <c r="J10" s="2" t="str">
        <f t="shared" si="2"/>
        <v>862J071</v>
      </c>
    </row>
    <row r="11" spans="2:15" x14ac:dyDescent="0.4">
      <c r="B11" s="2" t="s">
        <v>53</v>
      </c>
      <c r="C11" s="2" t="str">
        <f t="shared" si="0"/>
        <v>김길동</v>
      </c>
      <c r="D11" s="2">
        <v>135</v>
      </c>
      <c r="E11" s="2">
        <v>39</v>
      </c>
      <c r="F11" s="2">
        <v>45</v>
      </c>
      <c r="G11" s="2">
        <f t="shared" si="1"/>
        <v>219</v>
      </c>
      <c r="H11" s="2" t="str" cm="1">
        <f t="array" ref="H11">fn중요도(G11,D11)</f>
        <v>★</v>
      </c>
      <c r="I11" s="2" t="s">
        <v>70</v>
      </c>
      <c r="J11" s="2" t="str">
        <f t="shared" si="2"/>
        <v>154E865</v>
      </c>
      <c r="L11" t="s">
        <v>54</v>
      </c>
    </row>
    <row r="12" spans="2:15" x14ac:dyDescent="0.4">
      <c r="B12" s="2" t="s">
        <v>43</v>
      </c>
      <c r="C12" s="2" t="str">
        <f t="shared" si="0"/>
        <v>박길동</v>
      </c>
      <c r="D12" s="2">
        <v>75</v>
      </c>
      <c r="E12" s="2">
        <v>18</v>
      </c>
      <c r="F12" s="2">
        <v>25</v>
      </c>
      <c r="G12" s="2">
        <f t="shared" si="1"/>
        <v>118</v>
      </c>
      <c r="H12" s="2" t="str" cm="1">
        <f t="array" ref="H12">fn중요도(G12,D12)</f>
        <v>☆</v>
      </c>
      <c r="I12" s="2" t="s">
        <v>83</v>
      </c>
      <c r="J12" s="2" t="str">
        <f t="shared" si="2"/>
        <v>321D155</v>
      </c>
      <c r="L12" s="4" t="s">
        <v>35</v>
      </c>
      <c r="M12" s="4" t="s">
        <v>55</v>
      </c>
      <c r="N12" s="4" t="s">
        <v>56</v>
      </c>
      <c r="O12" s="4" t="s">
        <v>57</v>
      </c>
    </row>
    <row r="13" spans="2:15" x14ac:dyDescent="0.4">
      <c r="B13" s="2" t="s">
        <v>58</v>
      </c>
      <c r="C13" s="2" t="str">
        <f t="shared" si="0"/>
        <v>이길동</v>
      </c>
      <c r="D13" s="2">
        <v>34</v>
      </c>
      <c r="E13" s="2">
        <v>25</v>
      </c>
      <c r="F13" s="2">
        <v>39</v>
      </c>
      <c r="G13" s="2">
        <f t="shared" si="1"/>
        <v>98</v>
      </c>
      <c r="H13" s="2" t="str" cm="1">
        <f t="array" ref="H13">fn중요도(G13,D13)</f>
        <v/>
      </c>
      <c r="I13" s="2" t="s">
        <v>69</v>
      </c>
      <c r="J13" s="2" t="str">
        <f t="shared" si="2"/>
        <v>532J012</v>
      </c>
      <c r="L13" s="2" t="s">
        <v>39</v>
      </c>
      <c r="M13" s="2" t="s">
        <v>59</v>
      </c>
      <c r="N13" s="2" t="s">
        <v>59</v>
      </c>
      <c r="O13" s="2" t="s">
        <v>59</v>
      </c>
    </row>
    <row r="14" spans="2:15" x14ac:dyDescent="0.4">
      <c r="B14" s="2" t="s">
        <v>60</v>
      </c>
      <c r="C14" s="2" t="str">
        <f t="shared" si="0"/>
        <v>정길동</v>
      </c>
      <c r="D14" s="2">
        <v>125</v>
      </c>
      <c r="E14" s="2">
        <v>20</v>
      </c>
      <c r="F14" s="2">
        <v>40</v>
      </c>
      <c r="G14" s="2">
        <f t="shared" si="1"/>
        <v>185</v>
      </c>
      <c r="H14" s="2" t="str" cm="1">
        <f t="array" ref="H14">fn중요도(G14,D14)</f>
        <v>☆</v>
      </c>
      <c r="I14" s="2" t="s">
        <v>44</v>
      </c>
      <c r="J14" s="2" t="str">
        <f t="shared" si="2"/>
        <v>345D115</v>
      </c>
      <c r="L14" s="2" t="s">
        <v>42</v>
      </c>
      <c r="M14" s="2" t="s">
        <v>61</v>
      </c>
      <c r="N14" s="2" t="s">
        <v>61</v>
      </c>
      <c r="O14" s="2"/>
    </row>
    <row r="15" spans="2:15" x14ac:dyDescent="0.4">
      <c r="B15" s="2" t="s">
        <v>62</v>
      </c>
      <c r="C15" s="2" t="str">
        <f t="shared" si="0"/>
        <v>송길동</v>
      </c>
      <c r="D15" s="2">
        <v>135</v>
      </c>
      <c r="E15" s="2">
        <v>39</v>
      </c>
      <c r="F15" s="2">
        <v>45</v>
      </c>
      <c r="G15" s="2">
        <f t="shared" si="1"/>
        <v>219</v>
      </c>
      <c r="H15" s="2" t="str" cm="1">
        <f t="array" ref="H15">fn중요도(G15,D15)</f>
        <v>★</v>
      </c>
      <c r="I15" s="2" t="s">
        <v>79</v>
      </c>
      <c r="J15" s="2" t="str">
        <f t="shared" si="2"/>
        <v>652B364</v>
      </c>
      <c r="L15" s="2" t="s">
        <v>45</v>
      </c>
      <c r="M15" s="2" t="s">
        <v>63</v>
      </c>
      <c r="N15" s="2"/>
      <c r="O15" s="2"/>
    </row>
    <row r="16" spans="2:15" x14ac:dyDescent="0.4">
      <c r="B16" s="2" t="s">
        <v>43</v>
      </c>
      <c r="C16" s="2" t="str">
        <f t="shared" si="0"/>
        <v>박길동</v>
      </c>
      <c r="D16" s="2">
        <v>75</v>
      </c>
      <c r="E16" s="2">
        <v>18</v>
      </c>
      <c r="F16" s="2">
        <v>25</v>
      </c>
      <c r="G16" s="2">
        <f t="shared" si="1"/>
        <v>118</v>
      </c>
      <c r="H16" s="2" t="str" cm="1">
        <f t="array" ref="H16">fn중요도(G16,D16)</f>
        <v>☆</v>
      </c>
      <c r="I16" s="2" t="s">
        <v>68</v>
      </c>
      <c r="J16" s="2" t="str">
        <f t="shared" si="2"/>
        <v>845J042</v>
      </c>
      <c r="L16" s="2" t="s">
        <v>47</v>
      </c>
      <c r="M16" s="2" t="s">
        <v>64</v>
      </c>
      <c r="N16" s="2" t="s">
        <v>64</v>
      </c>
      <c r="O16" s="2"/>
    </row>
    <row r="17" spans="2:15" x14ac:dyDescent="0.4">
      <c r="B17" s="2" t="s">
        <v>253</v>
      </c>
      <c r="C17" s="2" t="str">
        <f t="shared" si="0"/>
        <v>이길동</v>
      </c>
      <c r="D17" s="2">
        <v>80</v>
      </c>
      <c r="E17" s="2">
        <v>25</v>
      </c>
      <c r="F17" s="2">
        <v>39</v>
      </c>
      <c r="G17" s="2">
        <f t="shared" si="1"/>
        <v>144</v>
      </c>
      <c r="H17" s="2" t="str" cm="1">
        <f t="array" ref="H17">fn중요도(G17,D17)</f>
        <v>☆</v>
      </c>
      <c r="I17" s="2" t="s">
        <v>75</v>
      </c>
      <c r="J17" s="2" t="str">
        <f t="shared" si="2"/>
        <v>951D124</v>
      </c>
      <c r="L17" s="2" t="s">
        <v>49</v>
      </c>
      <c r="M17" s="2" t="s">
        <v>65</v>
      </c>
      <c r="N17" s="2" t="s">
        <v>65</v>
      </c>
      <c r="O17" s="2" t="s">
        <v>65</v>
      </c>
    </row>
    <row r="18" spans="2:15" x14ac:dyDescent="0.4">
      <c r="B18" s="2" t="s">
        <v>48</v>
      </c>
      <c r="C18" s="2" t="str">
        <f t="shared" si="0"/>
        <v>정길동</v>
      </c>
      <c r="D18" s="2">
        <v>45</v>
      </c>
      <c r="E18" s="2">
        <v>20</v>
      </c>
      <c r="F18" s="2">
        <v>40</v>
      </c>
      <c r="G18" s="2">
        <f t="shared" si="1"/>
        <v>105</v>
      </c>
      <c r="H18" s="2" t="str" cm="1">
        <f t="array" ref="H18">fn중요도(G18,D18)</f>
        <v/>
      </c>
      <c r="I18" s="2" t="s">
        <v>82</v>
      </c>
      <c r="J18" s="2" t="str">
        <f t="shared" si="2"/>
        <v>325D154</v>
      </c>
      <c r="L18" s="2" t="s">
        <v>51</v>
      </c>
      <c r="M18" s="2" t="s">
        <v>66</v>
      </c>
      <c r="N18" s="2" t="s">
        <v>66</v>
      </c>
      <c r="O18" s="2"/>
    </row>
    <row r="19" spans="2:15" x14ac:dyDescent="0.4">
      <c r="B19" s="2" t="s">
        <v>50</v>
      </c>
      <c r="C19" s="2" t="str">
        <f t="shared" si="0"/>
        <v>송길동</v>
      </c>
      <c r="D19" s="2">
        <v>135</v>
      </c>
      <c r="E19" s="2">
        <v>39</v>
      </c>
      <c r="F19" s="2">
        <v>45</v>
      </c>
      <c r="G19" s="2">
        <f t="shared" si="1"/>
        <v>219</v>
      </c>
      <c r="H19" s="2" t="str" cm="1">
        <f t="array" ref="H19">fn중요도(G19,D19)</f>
        <v>★</v>
      </c>
      <c r="I19" s="2" t="s">
        <v>71</v>
      </c>
      <c r="J19" s="2" t="str">
        <f t="shared" si="2"/>
        <v>547E846</v>
      </c>
    </row>
    <row r="20" spans="2:15" x14ac:dyDescent="0.4">
      <c r="B20" s="2" t="s">
        <v>52</v>
      </c>
      <c r="C20" s="2" t="str">
        <f t="shared" si="0"/>
        <v>홍길동</v>
      </c>
      <c r="D20" s="2">
        <v>75</v>
      </c>
      <c r="E20" s="2">
        <v>18</v>
      </c>
      <c r="F20" s="2">
        <v>25</v>
      </c>
      <c r="G20" s="2">
        <f t="shared" si="1"/>
        <v>118</v>
      </c>
      <c r="H20" s="2" t="str" cm="1">
        <f t="array" ref="H20">fn중요도(G20,D20)</f>
        <v>☆</v>
      </c>
      <c r="I20" s="2" t="s">
        <v>72</v>
      </c>
      <c r="J20" s="2" t="str">
        <f t="shared" si="2"/>
        <v>412B685</v>
      </c>
      <c r="L20" t="s">
        <v>254</v>
      </c>
    </row>
    <row r="21" spans="2:15" x14ac:dyDescent="0.4">
      <c r="B21" s="2" t="s">
        <v>53</v>
      </c>
      <c r="C21" s="2" t="str">
        <f t="shared" si="0"/>
        <v>김길동</v>
      </c>
      <c r="D21" s="2">
        <v>80</v>
      </c>
      <c r="E21" s="2">
        <v>25</v>
      </c>
      <c r="F21" s="2">
        <v>39</v>
      </c>
      <c r="G21" s="2">
        <f t="shared" si="1"/>
        <v>144</v>
      </c>
      <c r="H21" s="2" t="str" cm="1">
        <f t="array" ref="H21">fn중요도(G21,D21)</f>
        <v>☆</v>
      </c>
      <c r="I21" s="2" t="s">
        <v>73</v>
      </c>
      <c r="J21" s="2" t="str">
        <f t="shared" si="2"/>
        <v>872D193</v>
      </c>
      <c r="L21" s="16" t="s">
        <v>28</v>
      </c>
      <c r="M21" s="16" t="s">
        <v>29</v>
      </c>
      <c r="N21" s="16" t="s">
        <v>30</v>
      </c>
    </row>
    <row r="22" spans="2:15" x14ac:dyDescent="0.4">
      <c r="B22" s="2" t="s">
        <v>43</v>
      </c>
      <c r="C22" s="2" t="str">
        <f t="shared" si="0"/>
        <v>박길동</v>
      </c>
      <c r="D22" s="2">
        <v>125</v>
      </c>
      <c r="E22" s="2">
        <v>20</v>
      </c>
      <c r="F22" s="2">
        <v>40</v>
      </c>
      <c r="G22" s="2">
        <f t="shared" si="1"/>
        <v>185</v>
      </c>
      <c r="H22" s="2" t="str" cm="1">
        <f t="array" ref="H22">fn중요도(G22,D22)</f>
        <v>☆</v>
      </c>
      <c r="I22" s="2" t="s">
        <v>67</v>
      </c>
      <c r="J22" s="2" t="str">
        <f t="shared" si="2"/>
        <v>542B566</v>
      </c>
      <c r="L22" s="2" t="str" cm="1">
        <f t="array" ref="L22">ROUND(AVERAGE((D4:D23&gt;=LARGE(D$4:D$23,3))*D$4:D$23),1) &amp; " - " &amp; ROUND(AVERAGE((D4:D23&lt;=SMALL(D$4:D$23,3))*D$4:D$23),1)</f>
        <v>41 - 5.2</v>
      </c>
      <c r="M22" s="2" t="str" cm="1">
        <f t="array" ref="M22">ROUND(AVERAGE((E4:E23&gt;=LARGE(E$4:E$23,3))*E$4:E$23),1) &amp; " - " &amp; ROUND(AVERAGE((E4:E23&lt;=SMALL(E$4:E$23,3))*E$4:E$23),1)</f>
        <v>9.8 - 3.6</v>
      </c>
      <c r="N22" s="2" t="str" cm="1">
        <f t="array" ref="N22">ROUND(AVERAGE((F4:F23&gt;=LARGE(F$4:F$23,3))*F$4:F$23),1) &amp; " - " &amp; ROUND(AVERAGE((F4:F23&lt;=SMALL(F$4:F$23,3))*F$4:F$23),1)</f>
        <v>11.3 - 5</v>
      </c>
    </row>
    <row r="23" spans="2:15" x14ac:dyDescent="0.4">
      <c r="B23" s="2" t="s">
        <v>52</v>
      </c>
      <c r="C23" s="2" t="str">
        <f t="shared" si="0"/>
        <v>홍길동</v>
      </c>
      <c r="D23" s="2">
        <v>135</v>
      </c>
      <c r="E23" s="2">
        <v>39</v>
      </c>
      <c r="F23" s="2">
        <v>45</v>
      </c>
      <c r="G23" s="2">
        <f t="shared" si="1"/>
        <v>219</v>
      </c>
      <c r="H23" s="2" t="str" cm="1">
        <f t="array" ref="H23">fn중요도(G23,D23)</f>
        <v>★</v>
      </c>
      <c r="I23" s="2" t="s">
        <v>76</v>
      </c>
      <c r="J23" s="2" t="str">
        <f t="shared" si="2"/>
        <v>586D129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G20"/>
  <sheetViews>
    <sheetView workbookViewId="0">
      <selection activeCell="F14" sqref="F14"/>
    </sheetView>
  </sheetViews>
  <sheetFormatPr defaultRowHeight="17.399999999999999" x14ac:dyDescent="0.4"/>
  <cols>
    <col min="1" max="1" width="3.19921875" customWidth="1"/>
    <col min="2" max="2" width="12.3984375" bestFit="1" customWidth="1"/>
    <col min="3" max="6" width="12.59765625" bestFit="1" customWidth="1"/>
    <col min="7" max="7" width="6.796875" bestFit="1" customWidth="1"/>
    <col min="8" max="9" width="13.19921875" bestFit="1" customWidth="1"/>
  </cols>
  <sheetData>
    <row r="2" spans="2:7" x14ac:dyDescent="0.4">
      <c r="B2" s="26" t="s">
        <v>264</v>
      </c>
      <c r="C2" t="s">
        <v>265</v>
      </c>
    </row>
    <row r="4" spans="2:7" x14ac:dyDescent="0.4">
      <c r="B4" s="29" t="s">
        <v>273</v>
      </c>
      <c r="C4" s="5"/>
      <c r="D4" s="29" t="s">
        <v>267</v>
      </c>
      <c r="E4" s="5"/>
      <c r="F4" s="5"/>
      <c r="G4" s="5"/>
    </row>
    <row r="5" spans="2:7" x14ac:dyDescent="0.4">
      <c r="B5" s="29" t="s">
        <v>272</v>
      </c>
      <c r="C5" s="29" t="s">
        <v>271</v>
      </c>
      <c r="D5" s="32" t="s">
        <v>268</v>
      </c>
      <c r="E5" s="32" t="s">
        <v>270</v>
      </c>
      <c r="F5" s="32" t="s">
        <v>269</v>
      </c>
      <c r="G5" s="32" t="s">
        <v>266</v>
      </c>
    </row>
    <row r="6" spans="2:7" x14ac:dyDescent="0.4">
      <c r="B6" s="31" t="s">
        <v>274</v>
      </c>
      <c r="C6" s="33">
        <v>45748</v>
      </c>
      <c r="D6" s="28">
        <v>11</v>
      </c>
      <c r="E6" s="28">
        <v>12</v>
      </c>
      <c r="F6" s="28">
        <v>6</v>
      </c>
      <c r="G6" s="28">
        <v>29</v>
      </c>
    </row>
    <row r="7" spans="2:7" x14ac:dyDescent="0.4">
      <c r="B7" s="30"/>
      <c r="C7" s="33">
        <v>45749</v>
      </c>
      <c r="D7" s="28">
        <v>3</v>
      </c>
      <c r="E7" s="28">
        <v>3</v>
      </c>
      <c r="F7" s="28">
        <v>1</v>
      </c>
      <c r="G7" s="28">
        <v>7</v>
      </c>
    </row>
    <row r="8" spans="2:7" x14ac:dyDescent="0.4">
      <c r="B8" s="30"/>
      <c r="C8" s="33">
        <v>45750</v>
      </c>
      <c r="D8" s="28" t="s">
        <v>282</v>
      </c>
      <c r="E8" s="28">
        <v>5</v>
      </c>
      <c r="F8" s="28">
        <v>1</v>
      </c>
      <c r="G8" s="28">
        <v>6</v>
      </c>
    </row>
    <row r="9" spans="2:7" x14ac:dyDescent="0.4">
      <c r="B9" s="30"/>
      <c r="C9" s="33">
        <v>45762</v>
      </c>
      <c r="D9" s="28" t="s">
        <v>282</v>
      </c>
      <c r="E9" s="28">
        <v>2</v>
      </c>
      <c r="F9" s="28" t="s">
        <v>282</v>
      </c>
      <c r="G9" s="28">
        <v>2</v>
      </c>
    </row>
    <row r="10" spans="2:7" x14ac:dyDescent="0.4">
      <c r="B10" s="31" t="s">
        <v>275</v>
      </c>
      <c r="C10" s="30"/>
      <c r="D10" s="28">
        <v>14</v>
      </c>
      <c r="E10" s="28">
        <v>22</v>
      </c>
      <c r="F10" s="28">
        <v>8</v>
      </c>
      <c r="G10" s="28">
        <v>44</v>
      </c>
    </row>
    <row r="11" spans="2:7" x14ac:dyDescent="0.4">
      <c r="B11" s="31" t="s">
        <v>276</v>
      </c>
      <c r="C11" s="33">
        <v>45748</v>
      </c>
      <c r="D11" s="28">
        <v>3</v>
      </c>
      <c r="E11" s="28">
        <v>1</v>
      </c>
      <c r="F11" s="28">
        <v>1</v>
      </c>
      <c r="G11" s="28">
        <v>5</v>
      </c>
    </row>
    <row r="12" spans="2:7" x14ac:dyDescent="0.4">
      <c r="B12" s="30"/>
      <c r="C12" s="33">
        <v>45749</v>
      </c>
      <c r="D12" s="28" t="s">
        <v>282</v>
      </c>
      <c r="E12" s="28">
        <v>1</v>
      </c>
      <c r="F12" s="28">
        <v>1</v>
      </c>
      <c r="G12" s="28">
        <v>2</v>
      </c>
    </row>
    <row r="13" spans="2:7" x14ac:dyDescent="0.4">
      <c r="B13" s="30"/>
      <c r="C13" s="33">
        <v>45750</v>
      </c>
      <c r="D13" s="28" t="s">
        <v>282</v>
      </c>
      <c r="E13" s="28" t="s">
        <v>282</v>
      </c>
      <c r="F13" s="28">
        <v>1</v>
      </c>
      <c r="G13" s="28">
        <v>1</v>
      </c>
    </row>
    <row r="14" spans="2:7" x14ac:dyDescent="0.4">
      <c r="B14" s="31" t="s">
        <v>277</v>
      </c>
      <c r="C14" s="30"/>
      <c r="D14" s="28">
        <v>3</v>
      </c>
      <c r="E14" s="28">
        <v>2</v>
      </c>
      <c r="F14" s="28">
        <v>3</v>
      </c>
      <c r="G14" s="28">
        <v>8</v>
      </c>
    </row>
    <row r="15" spans="2:7" x14ac:dyDescent="0.4">
      <c r="B15" s="32" t="s">
        <v>278</v>
      </c>
      <c r="C15" s="33">
        <v>45748</v>
      </c>
      <c r="D15" s="28">
        <v>2</v>
      </c>
      <c r="E15" s="28" t="s">
        <v>282</v>
      </c>
      <c r="F15" s="28">
        <v>1</v>
      </c>
      <c r="G15" s="28">
        <v>3</v>
      </c>
    </row>
    <row r="16" spans="2:7" x14ac:dyDescent="0.4">
      <c r="B16" s="31" t="s">
        <v>279</v>
      </c>
      <c r="C16" s="30"/>
      <c r="D16" s="28">
        <v>2</v>
      </c>
      <c r="E16" s="28" t="s">
        <v>282</v>
      </c>
      <c r="F16" s="28">
        <v>1</v>
      </c>
      <c r="G16" s="28">
        <v>3</v>
      </c>
    </row>
    <row r="17" spans="2:7" x14ac:dyDescent="0.4">
      <c r="B17" s="31" t="s">
        <v>280</v>
      </c>
      <c r="C17" s="33">
        <v>45748</v>
      </c>
      <c r="D17" s="28" t="s">
        <v>282</v>
      </c>
      <c r="E17" s="28">
        <v>1</v>
      </c>
      <c r="F17" s="28" t="s">
        <v>282</v>
      </c>
      <c r="G17" s="28">
        <v>1</v>
      </c>
    </row>
    <row r="18" spans="2:7" x14ac:dyDescent="0.4">
      <c r="B18" s="30"/>
      <c r="C18" s="33">
        <v>45750</v>
      </c>
      <c r="D18" s="28">
        <v>1</v>
      </c>
      <c r="E18" s="28" t="s">
        <v>282</v>
      </c>
      <c r="F18" s="28" t="s">
        <v>282</v>
      </c>
      <c r="G18" s="28">
        <v>1</v>
      </c>
    </row>
    <row r="19" spans="2:7" x14ac:dyDescent="0.4">
      <c r="B19" s="31" t="s">
        <v>281</v>
      </c>
      <c r="C19" s="30"/>
      <c r="D19" s="28">
        <v>1</v>
      </c>
      <c r="E19" s="28">
        <v>1</v>
      </c>
      <c r="F19" s="28" t="s">
        <v>282</v>
      </c>
      <c r="G19" s="28">
        <v>2</v>
      </c>
    </row>
    <row r="20" spans="2:7" x14ac:dyDescent="0.4">
      <c r="B20" s="31" t="s">
        <v>266</v>
      </c>
      <c r="C20" s="30"/>
      <c r="D20" s="27">
        <v>20</v>
      </c>
      <c r="E20" s="27">
        <v>25</v>
      </c>
      <c r="F20" s="27">
        <v>12</v>
      </c>
      <c r="G20" s="27">
        <v>57</v>
      </c>
    </row>
  </sheetData>
  <mergeCells count="8">
    <mergeCell ref="B19:C19"/>
    <mergeCell ref="B20:C20"/>
    <mergeCell ref="B6:B9"/>
    <mergeCell ref="B10:C10"/>
    <mergeCell ref="B11:B13"/>
    <mergeCell ref="B14:C14"/>
    <mergeCell ref="B16:C16"/>
    <mergeCell ref="B17:B18"/>
  </mergeCells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9BDE7-27F7-4B92-A8AE-FA95A355016F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 x14ac:dyDescent="0.4"/>
  <cols>
    <col min="3" max="3" width="5.5" bestFit="1" customWidth="1"/>
    <col min="4" max="6" width="9.19921875" bestFit="1" customWidth="1" outlineLevel="1"/>
  </cols>
  <sheetData>
    <row r="1" spans="2:6" ht="18" thickBot="1" x14ac:dyDescent="0.45"/>
    <row r="2" spans="2:6" x14ac:dyDescent="0.4">
      <c r="B2" s="38" t="s">
        <v>288</v>
      </c>
      <c r="C2" s="39"/>
      <c r="D2" s="45"/>
      <c r="E2" s="45"/>
      <c r="F2" s="45"/>
    </row>
    <row r="3" spans="2:6" collapsed="1" x14ac:dyDescent="0.4">
      <c r="B3" s="37"/>
      <c r="C3" s="37"/>
      <c r="D3" s="46" t="s">
        <v>290</v>
      </c>
      <c r="E3" s="46" t="s">
        <v>285</v>
      </c>
      <c r="F3" s="46" t="s">
        <v>287</v>
      </c>
    </row>
    <row r="4" spans="2:6" ht="62.4" hidden="1" outlineLevel="1" x14ac:dyDescent="0.4">
      <c r="B4" s="41"/>
      <c r="C4" s="41"/>
      <c r="D4" s="34"/>
      <c r="E4" s="48" t="s">
        <v>286</v>
      </c>
      <c r="F4" s="48" t="s">
        <v>286</v>
      </c>
    </row>
    <row r="5" spans="2:6" x14ac:dyDescent="0.4">
      <c r="B5" s="42" t="s">
        <v>289</v>
      </c>
      <c r="C5" s="43"/>
      <c r="D5" s="40"/>
      <c r="E5" s="40"/>
      <c r="F5" s="40"/>
    </row>
    <row r="6" spans="2:6" outlineLevel="1" x14ac:dyDescent="0.4">
      <c r="B6" s="41"/>
      <c r="C6" s="41" t="s">
        <v>283</v>
      </c>
      <c r="D6" s="35">
        <v>5.5E-2</v>
      </c>
      <c r="E6" s="47">
        <v>5.8000000000000003E-2</v>
      </c>
      <c r="F6" s="47">
        <v>5.1999999999999998E-2</v>
      </c>
    </row>
    <row r="7" spans="2:6" x14ac:dyDescent="0.4">
      <c r="B7" s="42" t="s">
        <v>291</v>
      </c>
      <c r="C7" s="43"/>
      <c r="D7" s="40"/>
      <c r="E7" s="40"/>
      <c r="F7" s="40"/>
    </row>
    <row r="8" spans="2:6" ht="18" outlineLevel="1" thickBot="1" x14ac:dyDescent="0.45">
      <c r="B8" s="44"/>
      <c r="C8" s="44" t="s">
        <v>284</v>
      </c>
      <c r="D8" s="36">
        <v>764046.48687129002</v>
      </c>
      <c r="E8" s="36">
        <v>769597.62824588502</v>
      </c>
      <c r="F8" s="36">
        <v>758519.981602657</v>
      </c>
    </row>
    <row r="9" spans="2:6" x14ac:dyDescent="0.4">
      <c r="B9" t="s">
        <v>292</v>
      </c>
    </row>
    <row r="10" spans="2:6" x14ac:dyDescent="0.4">
      <c r="B10" t="s">
        <v>293</v>
      </c>
    </row>
    <row r="11" spans="2:6" x14ac:dyDescent="0.4">
      <c r="B11" t="s">
        <v>294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G8"/>
  <sheetViews>
    <sheetView workbookViewId="0">
      <selection activeCell="H12" sqref="H12"/>
    </sheetView>
  </sheetViews>
  <sheetFormatPr defaultRowHeight="17.399999999999999" x14ac:dyDescent="0.4"/>
  <cols>
    <col min="2" max="2" width="10" customWidth="1"/>
    <col min="3" max="3" width="11.8984375" bestFit="1" customWidth="1"/>
    <col min="5" max="5" width="6.3984375" customWidth="1"/>
    <col min="6" max="6" width="4.3984375" customWidth="1"/>
    <col min="7" max="7" width="11.8984375" customWidth="1"/>
  </cols>
  <sheetData>
    <row r="2" spans="2:7" x14ac:dyDescent="0.4">
      <c r="B2" s="1" t="s">
        <v>7</v>
      </c>
      <c r="C2" s="21">
        <v>50000000</v>
      </c>
      <c r="G2" s="10" t="s">
        <v>11</v>
      </c>
    </row>
    <row r="3" spans="2:7" ht="16.5" customHeight="1" x14ac:dyDescent="0.4">
      <c r="B3" s="1" t="s">
        <v>8</v>
      </c>
      <c r="C3" s="20">
        <v>5.5E-2</v>
      </c>
      <c r="G3" s="17">
        <f>PMT(C3/12,C4*12,-(C2-C5),,0)</f>
        <v>764046.48687128967</v>
      </c>
    </row>
    <row r="4" spans="2:7" x14ac:dyDescent="0.4">
      <c r="B4" s="1" t="s">
        <v>9</v>
      </c>
      <c r="C4" s="1">
        <v>5</v>
      </c>
      <c r="E4" s="24" t="s">
        <v>9</v>
      </c>
      <c r="F4" s="2">
        <v>2</v>
      </c>
      <c r="G4" s="18">
        <f t="dataTable" ref="G4:G8" dt2D="0" dtr="0" r1="C4"/>
        <v>1763826.2463254642</v>
      </c>
    </row>
    <row r="5" spans="2:7" x14ac:dyDescent="0.4">
      <c r="B5" s="1" t="s">
        <v>10</v>
      </c>
      <c r="C5" s="21">
        <v>10000000</v>
      </c>
      <c r="E5" s="24"/>
      <c r="F5" s="2">
        <v>3</v>
      </c>
      <c r="G5" s="18">
        <v>1207836.0721724113</v>
      </c>
    </row>
    <row r="6" spans="2:7" x14ac:dyDescent="0.4">
      <c r="B6" s="1" t="s">
        <v>11</v>
      </c>
      <c r="C6" s="17">
        <f>PMT(C3/12,C4*12,-(C2-C5),,0)</f>
        <v>764046.48687128967</v>
      </c>
      <c r="E6" s="24"/>
      <c r="F6" s="2">
        <v>4</v>
      </c>
      <c r="G6" s="18">
        <v>930259.00908972777</v>
      </c>
    </row>
    <row r="7" spans="2:7" x14ac:dyDescent="0.4">
      <c r="E7" s="24"/>
      <c r="F7" s="2">
        <v>5</v>
      </c>
      <c r="G7" s="18">
        <v>764046.48687128967</v>
      </c>
    </row>
    <row r="8" spans="2:7" x14ac:dyDescent="0.4">
      <c r="E8" s="24"/>
      <c r="F8" s="2">
        <v>6</v>
      </c>
      <c r="G8" s="18">
        <v>653515.48342245363</v>
      </c>
    </row>
  </sheetData>
  <scenarios current="0" sqref="C6">
    <scenario name="이율증가" locked="1" count="1" user="PC" comment="만든 사람 PC 날짜 2025-11-17">
      <inputCells r="C3" val="0.058" numFmtId="10"/>
    </scenario>
    <scenario name="이율감소" locked="1" count="1" user="PC" comment="만든 사람 PC 날짜 2025-11-17">
      <inputCells r="C3" val="0.052" numFmtId="10"/>
    </scenario>
  </scenarios>
  <mergeCells count="1">
    <mergeCell ref="E4:E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2:C21"/>
  <sheetViews>
    <sheetView topLeftCell="A2" workbookViewId="0">
      <selection activeCell="F10" sqref="F10"/>
    </sheetView>
  </sheetViews>
  <sheetFormatPr defaultRowHeight="17.399999999999999" x14ac:dyDescent="0.4"/>
  <cols>
    <col min="1" max="1" width="2.19921875" customWidth="1"/>
    <col min="2" max="2" width="13.8984375" customWidth="1"/>
    <col min="3" max="3" width="17" customWidth="1"/>
    <col min="4" max="4" width="2.8984375" customWidth="1"/>
    <col min="5" max="5" width="11.5" customWidth="1"/>
  </cols>
  <sheetData>
    <row r="2" spans="2:3" x14ac:dyDescent="0.4">
      <c r="B2" s="9" t="s">
        <v>6</v>
      </c>
      <c r="C2" s="9" t="s">
        <v>12</v>
      </c>
    </row>
    <row r="3" spans="2:3" x14ac:dyDescent="0.4">
      <c r="B3" s="1" t="s">
        <v>226</v>
      </c>
      <c r="C3" s="23">
        <v>0.4</v>
      </c>
    </row>
    <row r="4" spans="2:3" x14ac:dyDescent="0.4">
      <c r="B4" s="1" t="s">
        <v>227</v>
      </c>
      <c r="C4" s="23">
        <v>0.2</v>
      </c>
    </row>
    <row r="5" spans="2:3" x14ac:dyDescent="0.4">
      <c r="B5" s="1" t="s">
        <v>228</v>
      </c>
      <c r="C5" s="23">
        <v>-0.18</v>
      </c>
    </row>
    <row r="6" spans="2:3" x14ac:dyDescent="0.4">
      <c r="B6" s="1" t="s">
        <v>229</v>
      </c>
      <c r="C6" s="23">
        <v>-0.46</v>
      </c>
    </row>
    <row r="7" spans="2:3" x14ac:dyDescent="0.4">
      <c r="B7" s="1" t="s">
        <v>230</v>
      </c>
      <c r="C7" s="23">
        <v>-0.21</v>
      </c>
    </row>
    <row r="8" spans="2:3" x14ac:dyDescent="0.4">
      <c r="B8" s="1" t="s">
        <v>231</v>
      </c>
      <c r="C8" s="23">
        <v>0.08</v>
      </c>
    </row>
    <row r="9" spans="2:3" x14ac:dyDescent="0.4">
      <c r="B9" s="1" t="s">
        <v>232</v>
      </c>
      <c r="C9" s="23">
        <v>0.2</v>
      </c>
    </row>
    <row r="10" spans="2:3" x14ac:dyDescent="0.4">
      <c r="B10" s="1" t="s">
        <v>233</v>
      </c>
      <c r="C10" s="23">
        <v>7.0000000000000007E-2</v>
      </c>
    </row>
    <row r="11" spans="2:3" x14ac:dyDescent="0.4">
      <c r="B11" s="1" t="s">
        <v>234</v>
      </c>
      <c r="C11" s="23">
        <v>0.17</v>
      </c>
    </row>
    <row r="12" spans="2:3" x14ac:dyDescent="0.4">
      <c r="B12" s="1" t="s">
        <v>235</v>
      </c>
      <c r="C12" s="23">
        <v>0.75</v>
      </c>
    </row>
    <row r="13" spans="2:3" x14ac:dyDescent="0.4">
      <c r="B13" s="1" t="s">
        <v>236</v>
      </c>
      <c r="C13" s="23">
        <v>0.3</v>
      </c>
    </row>
    <row r="14" spans="2:3" x14ac:dyDescent="0.4">
      <c r="B14" s="1" t="s">
        <v>237</v>
      </c>
      <c r="C14" s="23">
        <v>0.01</v>
      </c>
    </row>
    <row r="15" spans="2:3" x14ac:dyDescent="0.4">
      <c r="B15" s="1" t="s">
        <v>238</v>
      </c>
      <c r="C15" s="23">
        <v>0.23</v>
      </c>
    </row>
    <row r="16" spans="2:3" x14ac:dyDescent="0.4">
      <c r="B16" s="1" t="s">
        <v>239</v>
      </c>
      <c r="C16" s="23">
        <v>0.47</v>
      </c>
    </row>
    <row r="17" spans="2:3" x14ac:dyDescent="0.4">
      <c r="B17" s="1" t="s">
        <v>240</v>
      </c>
      <c r="C17" s="23">
        <v>7.0000000000000007E-2</v>
      </c>
    </row>
    <row r="18" spans="2:3" x14ac:dyDescent="0.4">
      <c r="B18" s="1" t="s">
        <v>241</v>
      </c>
      <c r="C18" s="23">
        <v>-0.6</v>
      </c>
    </row>
    <row r="19" spans="2:3" x14ac:dyDescent="0.4">
      <c r="B19" s="1" t="s">
        <v>242</v>
      </c>
      <c r="C19" s="23">
        <v>-0.3</v>
      </c>
    </row>
    <row r="20" spans="2:3" x14ac:dyDescent="0.4">
      <c r="B20" s="1" t="s">
        <v>243</v>
      </c>
      <c r="C20" s="23">
        <v>0.05</v>
      </c>
    </row>
    <row r="21" spans="2:3" x14ac:dyDescent="0.4">
      <c r="B21" s="1" t="s">
        <v>244</v>
      </c>
      <c r="C21" s="23">
        <v>-0.05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설정">
                <anchor moveWithCells="1" sizeWithCells="1">
                  <from>
                    <xdr:col>3</xdr:col>
                    <xdr:colOff>213360</xdr:colOff>
                    <xdr:row>0</xdr:row>
                    <xdr:rowOff>213360</xdr:rowOff>
                  </from>
                  <to>
                    <xdr:col>4</xdr:col>
                    <xdr:colOff>868680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3</xdr:row>
                    <xdr:rowOff>213360</xdr:rowOff>
                  </from>
                  <to>
                    <xdr:col>5</xdr:col>
                    <xdr:colOff>0</xdr:colOff>
                    <xdr:row>5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H8"/>
  <sheetViews>
    <sheetView topLeftCell="A9" workbookViewId="0">
      <selection activeCell="M29" sqref="M29"/>
    </sheetView>
  </sheetViews>
  <sheetFormatPr defaultRowHeight="17.399999999999999" x14ac:dyDescent="0.4"/>
  <cols>
    <col min="1" max="1" width="1.59765625" customWidth="1"/>
    <col min="2" max="2" width="9.3984375" customWidth="1"/>
  </cols>
  <sheetData>
    <row r="2" spans="2:8" x14ac:dyDescent="0.4">
      <c r="B2" t="s">
        <v>257</v>
      </c>
    </row>
    <row r="3" spans="2:8" x14ac:dyDescent="0.4">
      <c r="B3" s="9" t="s">
        <v>220</v>
      </c>
      <c r="C3" s="9" t="s">
        <v>13</v>
      </c>
      <c r="D3" s="9" t="s">
        <v>14</v>
      </c>
      <c r="E3" s="9" t="s">
        <v>15</v>
      </c>
      <c r="F3" s="9" t="s">
        <v>16</v>
      </c>
    </row>
    <row r="4" spans="2:8" x14ac:dyDescent="0.4">
      <c r="B4" s="2" t="s">
        <v>221</v>
      </c>
      <c r="C4" s="1">
        <v>2356</v>
      </c>
      <c r="D4" s="1">
        <v>2423</v>
      </c>
      <c r="E4" s="1">
        <v>2150</v>
      </c>
      <c r="F4" s="1">
        <v>2478</v>
      </c>
    </row>
    <row r="5" spans="2:8" x14ac:dyDescent="0.4">
      <c r="B5" s="2" t="s">
        <v>222</v>
      </c>
      <c r="C5" s="1">
        <v>308</v>
      </c>
      <c r="D5" s="1">
        <v>456</v>
      </c>
      <c r="E5" s="1">
        <v>300</v>
      </c>
      <c r="F5" s="1">
        <v>356</v>
      </c>
    </row>
    <row r="6" spans="2:8" x14ac:dyDescent="0.4">
      <c r="B6" s="2" t="s">
        <v>223</v>
      </c>
      <c r="C6" s="1">
        <v>2205</v>
      </c>
      <c r="D6" s="1">
        <v>2539</v>
      </c>
      <c r="E6" s="1">
        <v>2463</v>
      </c>
      <c r="F6" s="1">
        <v>2872</v>
      </c>
    </row>
    <row r="7" spans="2:8" x14ac:dyDescent="0.4">
      <c r="B7" s="2" t="s">
        <v>224</v>
      </c>
      <c r="C7" s="1">
        <v>462</v>
      </c>
      <c r="D7" s="1">
        <v>438</v>
      </c>
      <c r="E7" s="1">
        <v>305</v>
      </c>
      <c r="F7" s="1">
        <v>328</v>
      </c>
    </row>
    <row r="8" spans="2:8" x14ac:dyDescent="0.4">
      <c r="B8" s="2" t="s">
        <v>225</v>
      </c>
      <c r="C8" s="1">
        <v>39</v>
      </c>
      <c r="D8" s="1">
        <v>40</v>
      </c>
      <c r="E8" s="1">
        <v>41</v>
      </c>
      <c r="F8" s="1">
        <v>73</v>
      </c>
      <c r="H8" s="3"/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3:K10"/>
  <sheetViews>
    <sheetView tabSelected="1" workbookViewId="0">
      <selection activeCell="F15" sqref="F15"/>
    </sheetView>
  </sheetViews>
  <sheetFormatPr defaultRowHeight="17.399999999999999" x14ac:dyDescent="0.4"/>
  <cols>
    <col min="1" max="1" width="3.3984375" customWidth="1"/>
    <col min="3" max="3" width="13.3984375" customWidth="1"/>
    <col min="4" max="4" width="14.09765625" customWidth="1"/>
    <col min="5" max="5" width="11.09765625" customWidth="1"/>
    <col min="7" max="7" width="11.3984375" customWidth="1"/>
    <col min="9" max="9" width="2.5" customWidth="1"/>
  </cols>
  <sheetData>
    <row r="3" spans="2:11" x14ac:dyDescent="0.4">
      <c r="B3" t="s">
        <v>24</v>
      </c>
      <c r="J3" t="s">
        <v>25</v>
      </c>
    </row>
    <row r="4" spans="2:11" x14ac:dyDescent="0.4">
      <c r="B4" s="2" t="s">
        <v>18</v>
      </c>
      <c r="C4" s="2" t="s">
        <v>17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J4" s="9" t="s">
        <v>21</v>
      </c>
      <c r="K4" s="9" t="s">
        <v>22</v>
      </c>
    </row>
    <row r="5" spans="2:11" x14ac:dyDescent="0.4">
      <c r="B5" s="2">
        <v>5287</v>
      </c>
      <c r="C5" s="2" t="s">
        <v>255</v>
      </c>
      <c r="D5" s="22">
        <v>45718</v>
      </c>
      <c r="E5" s="1">
        <v>2</v>
      </c>
      <c r="F5" s="2" t="s">
        <v>256</v>
      </c>
      <c r="G5" s="1">
        <v>58000</v>
      </c>
      <c r="H5" s="1">
        <v>116000</v>
      </c>
      <c r="J5" s="1" t="s">
        <v>245</v>
      </c>
      <c r="K5" s="19">
        <v>58000</v>
      </c>
    </row>
    <row r="6" spans="2:11" x14ac:dyDescent="0.4">
      <c r="B6" s="2"/>
      <c r="C6" s="2"/>
      <c r="D6" s="22"/>
      <c r="E6" s="1"/>
      <c r="F6" s="2"/>
      <c r="G6" s="1"/>
      <c r="H6" s="1"/>
      <c r="J6" s="1" t="s">
        <v>246</v>
      </c>
      <c r="K6" s="19">
        <v>75000</v>
      </c>
    </row>
    <row r="7" spans="2:11" x14ac:dyDescent="0.4">
      <c r="B7" s="2"/>
      <c r="C7" s="2"/>
      <c r="D7" s="22"/>
      <c r="E7" s="1"/>
      <c r="F7" s="2"/>
      <c r="G7" s="1"/>
      <c r="H7" s="1"/>
      <c r="J7" s="1" t="s">
        <v>247</v>
      </c>
      <c r="K7" s="19">
        <v>58000</v>
      </c>
    </row>
    <row r="8" spans="2:11" x14ac:dyDescent="0.4">
      <c r="B8" s="2"/>
      <c r="C8" s="2"/>
      <c r="D8" s="22"/>
      <c r="E8" s="1"/>
      <c r="F8" s="2"/>
      <c r="G8" s="1"/>
      <c r="H8" s="1"/>
      <c r="J8" s="1" t="s">
        <v>248</v>
      </c>
      <c r="K8" s="19">
        <v>58000</v>
      </c>
    </row>
    <row r="9" spans="2:11" x14ac:dyDescent="0.4">
      <c r="B9" s="2"/>
      <c r="C9" s="2"/>
      <c r="D9" s="1"/>
      <c r="E9" s="1"/>
      <c r="F9" s="2"/>
      <c r="G9" s="1"/>
      <c r="H9" s="1"/>
      <c r="J9" s="1" t="s">
        <v>249</v>
      </c>
      <c r="K9" s="19">
        <v>75000</v>
      </c>
    </row>
    <row r="10" spans="2:11" x14ac:dyDescent="0.4">
      <c r="B10" s="1"/>
      <c r="C10" s="1"/>
      <c r="D10" s="1"/>
      <c r="E10" s="1"/>
      <c r="F10" s="2"/>
      <c r="G10" s="1"/>
      <c r="H10" s="1"/>
      <c r="J10" s="1" t="s">
        <v>250</v>
      </c>
      <c r="K10" s="19">
        <v>45000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숙박비계산">
          <controlPr defaultSize="0" autoLine="0" r:id="rId4">
            <anchor moveWithCells="1">
              <from>
                <xdr:col>2</xdr:col>
                <xdr:colOff>769620</xdr:colOff>
                <xdr:row>0</xdr:row>
                <xdr:rowOff>76200</xdr:rowOff>
              </from>
              <to>
                <xdr:col>4</xdr:col>
                <xdr:colOff>7620</xdr:colOff>
                <xdr:row>1</xdr:row>
                <xdr:rowOff>205740</xdr:rowOff>
              </to>
            </anchor>
          </controlPr>
        </control>
      </mc:Choice>
      <mc:Fallback>
        <control shapeId="8193" r:id="rId3" name="cmd숙박비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AiHao.Cc</cp:lastModifiedBy>
  <cp:lastPrinted>2025-06-02T08:40:00Z</cp:lastPrinted>
  <dcterms:created xsi:type="dcterms:W3CDTF">2025-01-23T06:42:19Z</dcterms:created>
  <dcterms:modified xsi:type="dcterms:W3CDTF">2025-11-17T06:43:15Z</dcterms:modified>
</cp:coreProperties>
</file>