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\길벗컴활1급총정리\기출\01회\"/>
    </mc:Choice>
  </mc:AlternateContent>
  <xr:revisionPtr revIDLastSave="0" documentId="13_ncr:1_{CC25C2D4-1AF4-4A6C-BB6D-F416333161BA}" xr6:coauthVersionLast="47" xr6:coauthVersionMax="47" xr10:uidLastSave="{00000000-0000-0000-0000-000000000000}"/>
  <bookViews>
    <workbookView xWindow="16080" yWindow="3930" windowWidth="22710" windowHeight="13650" tabRatio="721" firstSheet="1" activeTab="6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9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  <definedName name="연이율">'분석작업-2'!$C$3</definedName>
    <definedName name="월납입액">'분석작업-2'!$C$6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3" l="1" a="1"/>
  <c r="L22" i="3" s="1"/>
  <c r="M4" i="3" a="1"/>
  <c r="M4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J3" i="1"/>
  <c r="G3" i="4"/>
  <c r="C6" i="4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5" i="3" a="1"/>
  <c r="H11" i="3" a="1"/>
  <c r="H17" i="3" a="1"/>
  <c r="H23" i="3" a="1"/>
  <c r="H18" i="3" a="1"/>
  <c r="H13" i="3" a="1"/>
  <c r="H8" i="3" a="1"/>
  <c r="H9" i="3" a="1"/>
  <c r="H10" i="3" a="1"/>
  <c r="H12" i="3" a="1"/>
  <c r="H20" i="3" a="1"/>
  <c r="H21" i="3" a="1"/>
  <c r="H22" i="3" a="1"/>
  <c r="H6" i="3" a="1"/>
  <c r="H19" i="3" a="1"/>
  <c r="H14" i="3" a="1"/>
  <c r="H16" i="3" a="1"/>
  <c r="H7" i="3" a="1"/>
  <c r="H15" i="3" a="1"/>
  <c r="H4" i="3" a="1"/>
  <c r="H15" i="3" l="1"/>
  <c r="H7" i="3"/>
  <c r="H16" i="3"/>
  <c r="H14" i="3"/>
  <c r="H19" i="3"/>
  <c r="H6" i="3"/>
  <c r="H22" i="3"/>
  <c r="H21" i="3"/>
  <c r="H20" i="3"/>
  <c r="H12" i="3"/>
  <c r="H10" i="3"/>
  <c r="H9" i="3"/>
  <c r="H8" i="3"/>
  <c r="H13" i="3"/>
  <c r="H18" i="3"/>
  <c r="H23" i="3"/>
  <c r="H17" i="3"/>
  <c r="H11" i="3"/>
  <c r="H5" i="3"/>
  <c r="H4" i="3"/>
  <c r="M22" i="3"/>
  <c r="N22" i="3"/>
  <c r="M9" i="3"/>
  <c r="M8" i="3"/>
  <c r="M7" i="3"/>
  <c r="M6" i="3"/>
  <c r="M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6797C24A-D3F2-4462-9539-9BE9DD176BAC}" name="MS Access Database_Query1" type="1" refreshedVersion="8" background="1">
    <dbPr connection="DSN=MS Access Database;DBQ=C:\Users\user\Desktop\컴활\길벗컴활1급총정리\기출\01회\위판장별판매현황.accdb;DefaultDir=C:\Users\user\Desktop\컴활\길벗컴활1급총정리\기출\01회;DriverId=25;FIL=MS Access;MaxBufferSize=2048;PageTimeout=5;" command="SELECT 위탁판매.위판장코드, 위탁판매.어종상태명, 위탁판매.위판장명, 위탁판매.위판날짜, 위탁판매.위판금액_x000d__x000a_FROM 위탁판매 위탁판매"/>
  </connection>
  <connection id="3" xr16:uid="{8C936488-DB48-472F-94FC-97DC46001504}" name="MS Access Database_Query2" type="1" refreshedVersion="8" background="1">
    <dbPr connection="DSN=MS Access Database;DBQ=C:\Users\user\Desktop\컴활\길벗컴활1급총정리\기출\01회\위판장별판매현황.accdb;DefaultDir=C:\Users\user\Desktop\컴활\길벗컴활1급총정리\기출\01회;DriverId=25;FIL=MS Access;MaxBufferSize=2048;PageTimeout=5;" command="SELECT 위탁판매.위판장코드, 위탁판매.어종상태명, 위탁판매.위판장명, 위탁판매.위판날짜, 위탁판매.위판금액_x000d__x000a_FROM 위탁판매 위탁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<sst xmlns="http://schemas.openxmlformats.org/spreadsheetml/2006/main" count="743" uniqueCount="293">
  <si>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</si>
  <si>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</si>
  <si>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</si>
  <si>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</si>
  <si>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</si>
  <si>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</si>
  <si>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</si>
  <si>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</si>
  <si>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</si>
  <si>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</si>
  <si>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</si>
  <si>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</si>
  <si>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</si>
  <si>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</si>
  <si>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</si>
  <si>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</si>
  <si>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</si>
  <si>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</si>
  <si>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</si>
  <si>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</si>
  <si>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</si>
  <si>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</si>
  <si>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</si>
  <si>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</si>
  <si>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</si>
  <si>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</si>
  <si>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</si>
  <si>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</si>
  <si>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</si>
  <si>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</si>
  <si>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</si>
  <si>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</si>
  <si>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</si>
  <si>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</si>
  <si>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</si>
  <si>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</si>
  <si>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</si>
  <si>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</si>
  <si>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</si>
  <si>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</si>
  <si>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</si>
  <si>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</si>
  <si>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</si>
  <si>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</si>
  <si>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</si>
  <si>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</si>
  <si>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</si>
  <si>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</si>
  <si>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</si>
  <si>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</si>
  <si>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</si>
  <si>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</si>
  <si>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</si>
  <si>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</si>
  <si>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</si>
  <si>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</si>
  <si>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</si>
  <si>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</si>
  <si>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</si>
  <si>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</si>
  <si>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</si>
  <si>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</si>
  <si>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</si>
  <si>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</si>
  <si>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</si>
  <si>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</si>
  <si>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</si>
  <si>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</si>
  <si>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</si>
  <si>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</si>
  <si>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</si>
  <si>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</si>
  <si>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</si>
  <si>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</si>
  <si>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</si>
  <si>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</si>
  <si>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</si>
  <si>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</si>
  <si>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</si>
  <si>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</si>
  <si>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</si>
  <si>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</si>
  <si>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</si>
  <si>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</si>
  <si>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</si>
  <si>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</si>
  <si>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</si>
  <si>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</si>
  <si>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</si>
  <si>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</si>
  <si>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</si>
  <si>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</si>
  <si>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</si>
  <si>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</si>
  <si>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</si>
  <si>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</si>
  <si>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</si>
  <si>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</si>
  <si>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</si>
  <si>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</si>
  <si>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</si>
  <si>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</si>
  <si>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</si>
  <si>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</si>
  <si>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</si>
  <si>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</si>
  <si>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</si>
  <si>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</si>
  <si>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</si>
  <si>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</si>
  <si>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</si>
  <si>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</si>
  <si>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</si>
  <si>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</si>
  <si>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</si>
  <si>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</si>
  <si>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</si>
  <si>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</si>
  <si>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</si>
  <si>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</si>
  <si>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</si>
  <si>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</si>
  <si>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</si>
  <si>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</si>
  <si>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</si>
  <si>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</si>
  <si>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</si>
  <si>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</si>
  <si>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</si>
  <si>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</si>
  <si>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</si>
  <si>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</si>
  <si>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</si>
  <si>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</si>
  <si>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</si>
  <si>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</si>
  <si>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</si>
  <si>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</si>
  <si>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</si>
  <si>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</si>
  <si>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</si>
  <si>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</si>
  <si>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</si>
  <si>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</si>
  <si>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</si>
  <si>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</si>
  <si>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</si>
  <si>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</si>
  <si>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</si>
  <si>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</si>
  <si>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</si>
  <si>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</si>
  <si>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</si>
  <si>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</si>
  <si>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</si>
  <si>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</si>
  <si>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</si>
  <si>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</si>
  <si>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</si>
  <si>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</si>
  <si>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</si>
  <si>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</si>
  <si>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</si>
  <si>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</si>
  <si>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</si>
  <si>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</si>
  <si>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</si>
  <si>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</si>
  <si>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</si>
  <si>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</si>
  <si>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</si>
  <si>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</si>
  <si>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</si>
  <si>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</si>
  <si>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</si>
  <si>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</si>
  <si>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</si>
  <si>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</si>
  <si>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</si>
  <si>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</si>
  <si>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</si>
  <si>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</si>
  <si>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</si>
  <si>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</si>
  <si>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</si>
  <si>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</si>
  <si>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</si>
  <si>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</si>
  <si>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</si>
  <si>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</si>
  <si>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</si>
  <si>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</si>
  <si>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</si>
  <si>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</si>
  <si>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</si>
  <si>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</si>
  <si>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</si>
  <si>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</si>
  <si>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</si>
  <si>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</si>
  <si>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</si>
  <si>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</si>
  <si>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</si>
  <si>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</si>
  <si>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</si>
  <si>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</si>
  <si>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</si>
  <si>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</si>
  <si>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</si>
  <si>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</si>
  <si>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</si>
  <si>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</si>
  <si>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</si>
  <si>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</si>
  <si>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</si>
  <si>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</si>
  <si>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</si>
  <si>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</si>
  <si>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</si>
  <si>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</si>
  <si>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</si>
  <si>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</si>
  <si>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</si>
  <si>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</si>
  <si>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</si>
  <si>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</si>
  <si>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</si>
  <si>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</si>
  <si>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</si>
  <si>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</si>
  <si>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</si>
  <si>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</si>
  <si>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</si>
  <si>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</si>
  <si>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</si>
  <si>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</si>
  <si>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</si>
  <si>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</si>
  <si>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</si>
  <si>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</si>
  <si>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</si>
  <si>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</si>
  <si>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</si>
  <si>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</si>
  <si>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</si>
  <si>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</si>
  <si>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</si>
  <si>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</si>
  <si>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</si>
  <si>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</si>
  <si>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</si>
  <si>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</si>
  <si>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</si>
  <si>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</si>
  <si>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</si>
  <si>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</si>
  <si>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</si>
  <si>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</si>
  <si>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</si>
  <si>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</si>
  <si>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총합계</t>
  </si>
  <si>
    <t>어종상태명</t>
  </si>
  <si>
    <t>(모두)</t>
  </si>
  <si>
    <t>서귀포위판장</t>
  </si>
  <si>
    <t>성산위판장</t>
  </si>
  <si>
    <t>흑산도위판장</t>
  </si>
  <si>
    <t>1-1000000</t>
  </si>
  <si>
    <t>1000001-2000000</t>
  </si>
  <si>
    <t>2000001-3000000</t>
  </si>
  <si>
    <t>3000001-4000000</t>
  </si>
  <si>
    <t>개수 : 위판장코드</t>
  </si>
  <si>
    <t>위판장명</t>
  </si>
  <si>
    <t>위판금액2</t>
  </si>
  <si>
    <t>위판날짜</t>
  </si>
  <si>
    <t>1-1000000 요약</t>
  </si>
  <si>
    <t>1000001-2000000 요약</t>
  </si>
  <si>
    <t>2000001-3000000 요약</t>
  </si>
  <si>
    <t>3000001-4000000 요약</t>
  </si>
  <si>
    <t>연이율</t>
  </si>
  <si>
    <t>$G$3</t>
  </si>
  <si>
    <t>월납입액</t>
  </si>
  <si>
    <t>이율증가</t>
  </si>
  <si>
    <t>만든 사람 user 날짜 2025-11-14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</si>
  <si>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</si>
  <si>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</si>
  <si>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</si>
  <si>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</si>
  <si>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</si>
  <si>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</si>
  <si>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</si>
  <si>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</si>
  <si>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조건</t>
    <phoneticPr fontId="2" type="noConversion"/>
  </si>
  <si>
    <t>해당없음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</si>
</sst>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0&quot;개&quot;"/>
    <numFmt numFmtId="179" formatCode="[Red][&gt;0.15]&quot;상승&quot;;[Blue][&lt;0]&quot;감소&quot;;&quot;보통&quot;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10" fontId="0" fillId="0" borderId="0" xfId="0" applyNumberFormat="1">
      <alignment vertical="center"/>
    </xf>
    <xf numFmtId="6" fontId="0" fillId="0" borderId="0" xfId="0" applyNumberFormat="1">
      <alignment vertical="center"/>
    </xf>
    <xf numFmtId="6" fontId="0" fillId="0" borderId="3" xfId="0" applyNumberFormat="1" applyBorder="1">
      <alignment vertical="center"/>
    </xf>
    <xf numFmtId="0" fontId="8" fillId="5" borderId="4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0" fillId="0" borderId="5" xfId="0" applyBorder="1">
      <alignment vertical="center"/>
    </xf>
    <xf numFmtId="0" fontId="9" fillId="6" borderId="0" xfId="0" applyFont="1" applyFill="1" applyAlignment="1">
      <alignment horizontal="left" vertical="center"/>
    </xf>
    <xf numFmtId="0" fontId="10" fillId="6" borderId="5" xfId="0" applyFont="1" applyFill="1" applyBorder="1" applyAlignment="1">
      <alignment horizontal="left" vertical="center"/>
    </xf>
    <xf numFmtId="0" fontId="11" fillId="6" borderId="5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right" vertical="center"/>
    </xf>
    <xf numFmtId="0" fontId="7" fillId="5" borderId="4" xfId="0" applyFont="1" applyFill="1" applyBorder="1" applyAlignment="1">
      <alignment horizontal="right" vertical="center"/>
    </xf>
    <xf numFmtId="10" fontId="0" fillId="7" borderId="0" xfId="0" applyNumberFormat="1" applyFill="1">
      <alignment vertical="center"/>
    </xf>
    <xf numFmtId="0" fontId="12" fillId="0" borderId="0" xfId="0" applyFont="1" applyAlignment="1">
      <alignment vertical="top" wrapText="1"/>
    </xf>
    <xf numFmtId="0" fontId="0" fillId="0" borderId="6" xfId="0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 wrapText="1"/>
    </xf>
    <xf numFmtId="179" fontId="0" fillId="0" borderId="1" xfId="1" applyNumberFormat="1" applyFont="1" applyBorder="1">
      <alignment vertical="center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EE-42F6-AAAB-3633BFD654E7}"/>
            </c:ext>
          </c:extLst>
        </c:ser>
        <c:ser>
          <c:idx val="1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4</xdr:col>
          <xdr:colOff>866775</xdr:colOff>
          <xdr:row>2</xdr:row>
          <xdr:rowOff>200025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</xdr:row>
          <xdr:rowOff>9525</xdr:rowOff>
        </xdr:from>
        <xdr:to>
          <xdr:col>4</xdr:col>
          <xdr:colOff>866775</xdr:colOff>
          <xdr:row>5</xdr:row>
          <xdr:rowOff>190500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0</xdr:row>
          <xdr:rowOff>76200</xdr:rowOff>
        </xdr:from>
        <xdr:to>
          <xdr:col>4</xdr:col>
          <xdr:colOff>9525</xdr:colOff>
          <xdr:row>2</xdr:row>
          <xdr:rowOff>9525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75.475281828702" backgroundQuery="1" createdVersion="8" refreshedVersion="8" minRefreshableVersion="3" recordCount="57" xr:uid="{6BB73672-5536-470E-9AC7-E2D4E38F2C92}">
  <cacheSource type="external" connectionId="3"/>
  <cacheFields count="6">
    <cacheField name="위판장코드" numFmtId="0" sqlType="4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 sqlType="-9">
      <sharedItems count="3">
        <s v="선어"/>
        <s v="냉동"/>
        <s v="활어"/>
      </sharedItems>
    </cacheField>
    <cacheField name="위판장명" numFmtId="0" sqlType="-9">
      <sharedItems count="3">
        <s v="성산위판장"/>
        <s v="서귀포위판장"/>
        <s v="흑산도위판장"/>
      </sharedItems>
    </cacheField>
    <cacheField name="위판날짜" numFmtId="0" sqlType="11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 sqlType="8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par="5"/>
    </cacheField>
    <cacheField name="위판금액2" numFmtId="0" databaseField="0">
      <fieldGroup base="4">
        <discretePr count="50">
          <x v="0"/>
          <x v="0"/>
          <x v="0"/>
          <x v="0"/>
          <x v="0"/>
          <x v="0"/>
          <x v="0"/>
          <x v="0"/>
          <x v="0"/>
          <x v="0"/>
          <x v="3"/>
          <x v="0"/>
          <x v="0"/>
          <x v="0"/>
          <x v="0"/>
          <x v="0"/>
          <x v="0"/>
          <x v="1"/>
          <x v="1"/>
          <x v="0"/>
          <x v="2"/>
          <x v="0"/>
          <x v="0"/>
          <x v="0"/>
          <x v="0"/>
          <x v="1"/>
          <x v="0"/>
          <x v="0"/>
          <x v="3"/>
          <x v="0"/>
          <x v="1"/>
          <x v="0"/>
          <x v="1"/>
          <x v="0"/>
          <x v="2"/>
          <x v="0"/>
          <x v="0"/>
          <x v="1"/>
          <x v="0"/>
          <x v="1"/>
          <x v="0"/>
          <x v="1"/>
          <x v="0"/>
          <x v="0"/>
          <x v="0"/>
          <x v="0"/>
          <x v="0"/>
          <x v="0"/>
          <x v="0"/>
          <x v="2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0D13D5-92E8-431A-8239-C08409461407}" name="피벗 테이블1" cacheId="0" applyNumberFormats="0" applyBorderFormats="0" applyFontFormats="0" applyPatternFormats="0" applyAlignmentFormats="0" applyWidthHeightFormats="1" dataCaption="값" missingCaption="해당없음" updatedVersion="8" minRefreshableVersion="3" useAutoFormatting="1" colGrandTotals="0" itemPrintTitles="1" createdVersion="8" indent="0" compact="0" compactData="0" multipleFieldFilters="0" fieldListSortAscending="1">
  <location ref="B4:F20" firstHeaderRow="1" firstDataRow="2" firstDataCol="2" rowPageCount="1" colPageCount="1"/>
  <pivotFields count="6">
    <pivotField dataField="1" compact="0" outline="0" showAll="0">
      <items count="8">
        <item x="3"/>
        <item x="5"/>
        <item x="2"/>
        <item x="6"/>
        <item x="0"/>
        <item x="1"/>
        <item x="4"/>
        <item t="default"/>
      </items>
    </pivotField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compact="0" outline="0" showAll="0">
      <items count="51">
        <item sd="0" x="45"/>
        <item sd="0" x="40"/>
        <item sd="0" x="5"/>
        <item sd="0" x="12"/>
        <item sd="0" x="1"/>
        <item sd="0" x="16"/>
        <item sd="0" x="47"/>
        <item sd="0" x="36"/>
        <item sd="0" x="6"/>
        <item x="2"/>
        <item x="24"/>
        <item x="38"/>
        <item x="22"/>
        <item x="42"/>
        <item x="21"/>
        <item x="48"/>
        <item x="4"/>
        <item x="33"/>
        <item x="31"/>
        <item x="0"/>
        <item x="43"/>
        <item x="29"/>
        <item x="7"/>
        <item x="8"/>
        <item x="44"/>
        <item x="3"/>
        <item x="9"/>
        <item x="46"/>
        <item x="14"/>
        <item x="35"/>
        <item x="23"/>
        <item x="19"/>
        <item x="27"/>
        <item x="15"/>
        <item x="26"/>
        <item x="13"/>
        <item x="11"/>
        <item x="32"/>
        <item x="17"/>
        <item x="30"/>
        <item x="25"/>
        <item x="37"/>
        <item x="39"/>
        <item x="41"/>
        <item x="18"/>
        <item x="34"/>
        <item x="20"/>
        <item x="49"/>
        <item x="10"/>
        <item x="28"/>
        <item t="default"/>
      </items>
    </pivotField>
    <pivotField axis="axisRow" compact="0" outline="0" showAll="0">
      <items count="5">
        <item n="1-1000000" x="0"/>
        <item n="1000001-2000000" x="1"/>
        <item n="2000001-3000000" x="2"/>
        <item n="3000001-4000000" x="3"/>
        <item t="default"/>
      </items>
    </pivotField>
  </pivotFields>
  <rowFields count="2">
    <field x="5"/>
    <field x="3"/>
  </rowFields>
  <rowItems count="15">
    <i>
      <x/>
      <x/>
    </i>
    <i r="1">
      <x v="1"/>
    </i>
    <i r="1">
      <x v="2"/>
    </i>
    <i r="1">
      <x v="3"/>
    </i>
    <i t="default">
      <x/>
    </i>
    <i>
      <x v="1"/>
      <x/>
    </i>
    <i r="1">
      <x v="1"/>
    </i>
    <i r="1">
      <x v="2"/>
    </i>
    <i t="default">
      <x v="1"/>
    </i>
    <i>
      <x v="2"/>
      <x/>
    </i>
    <i t="default">
      <x v="2"/>
    </i>
    <i>
      <x v="3"/>
      <x/>
    </i>
    <i r="1">
      <x v="2"/>
    </i>
    <i t="default">
      <x v="3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3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B32" sqref="B32"/>
    </sheetView>
  </sheetViews>
  <sheetFormatPr defaultRowHeight="16.5" x14ac:dyDescent="0.3"/>
  <cols>
    <col min="1" max="1" width="11.5" customWidth="1"/>
    <col min="2" max="2" width="17.375" customWidth="1"/>
    <col min="3" max="3" width="11.5" customWidth="1"/>
    <col min="4" max="5" width="9.125" bestFit="1" customWidth="1"/>
    <col min="6" max="6" width="11.25" bestFit="1" customWidth="1"/>
    <col min="9" max="9" width="3" customWidth="1"/>
    <col min="11" max="11" width="14.625" customWidth="1"/>
  </cols>
  <sheetData>
    <row r="1" spans="1:13" x14ac:dyDescent="0.3">
      <c r="A1" t="s">
        <v>26</v>
      </c>
    </row>
    <row r="2" spans="1:13" x14ac:dyDescent="0.3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t="s">
        <v>291</v>
      </c>
    </row>
    <row r="3" spans="1:13" x14ac:dyDescent="0.3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OR(WEEKDAY(B3,2)=6, WEEKDAY(B3,2)=7)</f>
        <v>1</v>
      </c>
    </row>
    <row r="4" spans="1:13" x14ac:dyDescent="0.3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3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s="40" t="s">
        <v>7</v>
      </c>
      <c r="K5" s="40" t="s">
        <v>1</v>
      </c>
      <c r="L5" s="40" t="s">
        <v>5</v>
      </c>
      <c r="M5" s="40" t="s">
        <v>6</v>
      </c>
    </row>
    <row r="6" spans="1:13" x14ac:dyDescent="0.3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3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3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3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3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3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3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3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3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  <c r="J14" s="2"/>
      <c r="K14" s="6"/>
      <c r="L14" s="7"/>
      <c r="M14" s="7"/>
    </row>
    <row r="15" spans="1:13" x14ac:dyDescent="0.3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  <c r="J15" s="2"/>
      <c r="K15" s="6"/>
      <c r="L15" s="7"/>
      <c r="M15" s="7"/>
    </row>
    <row r="16" spans="1:13" x14ac:dyDescent="0.3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  <c r="J16" s="2"/>
      <c r="K16" s="6"/>
      <c r="L16" s="7"/>
      <c r="M16" s="7"/>
    </row>
    <row r="17" spans="1:13" x14ac:dyDescent="0.3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  <c r="J17" s="2"/>
      <c r="K17" s="6"/>
      <c r="L17" s="7"/>
      <c r="M17" s="7"/>
    </row>
    <row r="18" spans="1:13" x14ac:dyDescent="0.3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  <c r="J18" s="2"/>
      <c r="K18" s="6"/>
      <c r="L18" s="7"/>
      <c r="M18" s="7"/>
    </row>
    <row r="19" spans="1:13" x14ac:dyDescent="0.3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  <c r="J19" s="2"/>
      <c r="K19" s="6"/>
      <c r="L19" s="7"/>
      <c r="M19" s="7"/>
    </row>
    <row r="20" spans="1:13" x14ac:dyDescent="0.3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  <c r="J20" s="2"/>
      <c r="K20" s="6"/>
      <c r="L20" s="7"/>
      <c r="M20" s="7"/>
    </row>
    <row r="21" spans="1:13" x14ac:dyDescent="0.3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  <c r="J21" s="2"/>
      <c r="K21" s="6"/>
      <c r="L21" s="7"/>
      <c r="M21" s="7"/>
    </row>
    <row r="22" spans="1:13" x14ac:dyDescent="0.3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  <c r="J22" s="2"/>
      <c r="K22" s="6"/>
      <c r="L22" s="7"/>
      <c r="M22" s="7"/>
    </row>
    <row r="23" spans="1:13" x14ac:dyDescent="0.3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  <c r="J23" s="2"/>
      <c r="K23" s="6"/>
      <c r="L23" s="7"/>
      <c r="M23" s="7"/>
    </row>
    <row r="24" spans="1:13" x14ac:dyDescent="0.3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  <c r="J24" s="2"/>
      <c r="K24" s="6"/>
      <c r="L24" s="7"/>
      <c r="M24" s="7"/>
    </row>
    <row r="25" spans="1:13" x14ac:dyDescent="0.3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  <c r="J25" s="2"/>
      <c r="K25" s="6"/>
      <c r="L25" s="7"/>
      <c r="M25" s="7"/>
    </row>
    <row r="26" spans="1:13" x14ac:dyDescent="0.3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  <c r="J26" s="2"/>
      <c r="K26" s="6"/>
      <c r="L26" s="7"/>
      <c r="M26" s="7"/>
    </row>
    <row r="27" spans="1:13" x14ac:dyDescent="0.3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  <c r="J27" s="2"/>
      <c r="K27" s="6"/>
      <c r="L27" s="7"/>
      <c r="M27" s="7"/>
    </row>
    <row r="28" spans="1:13" x14ac:dyDescent="0.3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  <c r="J28" s="2"/>
      <c r="K28" s="6"/>
      <c r="L28" s="7"/>
      <c r="M28" s="7"/>
    </row>
    <row r="29" spans="1:13" x14ac:dyDescent="0.3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  <c r="J29" s="2"/>
      <c r="K29" s="6"/>
      <c r="L29" s="7"/>
      <c r="M29" s="7"/>
    </row>
    <row r="30" spans="1:13" x14ac:dyDescent="0.3">
      <c r="C30" s="5"/>
      <c r="E30" s="5"/>
      <c r="J30" s="2"/>
      <c r="K30" s="6"/>
      <c r="L30" s="7"/>
      <c r="M30" s="7"/>
    </row>
    <row r="31" spans="1:13" x14ac:dyDescent="0.3">
      <c r="C31" s="5"/>
      <c r="E31" s="5"/>
      <c r="J31" s="2"/>
      <c r="K31" s="6"/>
      <c r="L31" s="7"/>
      <c r="M31" s="7"/>
    </row>
    <row r="32" spans="1:13" x14ac:dyDescent="0.3">
      <c r="C32" s="5"/>
      <c r="E32" s="5"/>
      <c r="J32" s="2"/>
      <c r="K32" s="6"/>
      <c r="L32" s="7"/>
      <c r="M32" s="7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OR($F3=LARGE($F$3:$F$29,1),$F3=SMALL($F$3:$F$29,1))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>
    <pageSetUpPr fitToPage="1"/>
  </sheetPr>
  <dimension ref="A1:I100"/>
  <sheetViews>
    <sheetView workbookViewId="0"/>
  </sheetViews>
  <sheetFormatPr defaultRowHeight="16.5" x14ac:dyDescent="0.3"/>
  <cols>
    <col min="1" max="1" width="11.125" bestFit="1" customWidth="1"/>
    <col min="2" max="2" width="11.25" bestFit="1" customWidth="1"/>
    <col min="3" max="3" width="17.25" bestFit="1" customWidth="1"/>
    <col min="4" max="4" width="11.25" bestFit="1" customWidth="1"/>
    <col min="5" max="5" width="7.375" bestFit="1" customWidth="1"/>
    <col min="6" max="6" width="9.25" bestFit="1" customWidth="1"/>
    <col min="7" max="7" width="7.875" bestFit="1" customWidth="1"/>
    <col min="8" max="8" width="6.875" bestFit="1" customWidth="1"/>
    <col min="9" max="9" width="7.875" bestFit="1" customWidth="1"/>
  </cols>
  <sheetData>
    <row r="1" spans="1:9" x14ac:dyDescent="0.3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 x14ac:dyDescent="0.3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 x14ac:dyDescent="0.3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 x14ac:dyDescent="0.3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 x14ac:dyDescent="0.3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 x14ac:dyDescent="0.3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 x14ac:dyDescent="0.3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 x14ac:dyDescent="0.3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 x14ac:dyDescent="0.3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 x14ac:dyDescent="0.3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 x14ac:dyDescent="0.3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 x14ac:dyDescent="0.3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 x14ac:dyDescent="0.3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 x14ac:dyDescent="0.3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 x14ac:dyDescent="0.3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 x14ac:dyDescent="0.3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 x14ac:dyDescent="0.3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 x14ac:dyDescent="0.3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 x14ac:dyDescent="0.3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 x14ac:dyDescent="0.3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 x14ac:dyDescent="0.3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 x14ac:dyDescent="0.3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 x14ac:dyDescent="0.3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 x14ac:dyDescent="0.3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 x14ac:dyDescent="0.3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 x14ac:dyDescent="0.3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 x14ac:dyDescent="0.3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 x14ac:dyDescent="0.3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 x14ac:dyDescent="0.3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 x14ac:dyDescent="0.3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 x14ac:dyDescent="0.3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 x14ac:dyDescent="0.3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 x14ac:dyDescent="0.3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 x14ac:dyDescent="0.3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 x14ac:dyDescent="0.3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 x14ac:dyDescent="0.3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 x14ac:dyDescent="0.3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 x14ac:dyDescent="0.3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 x14ac:dyDescent="0.3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 x14ac:dyDescent="0.3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 x14ac:dyDescent="0.3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 x14ac:dyDescent="0.3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 x14ac:dyDescent="0.3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 x14ac:dyDescent="0.3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 x14ac:dyDescent="0.3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 x14ac:dyDescent="0.3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 x14ac:dyDescent="0.3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 x14ac:dyDescent="0.3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 x14ac:dyDescent="0.3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 x14ac:dyDescent="0.3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 x14ac:dyDescent="0.3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 x14ac:dyDescent="0.3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 x14ac:dyDescent="0.3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 x14ac:dyDescent="0.3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 x14ac:dyDescent="0.3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 x14ac:dyDescent="0.3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 x14ac:dyDescent="0.3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 x14ac:dyDescent="0.3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 x14ac:dyDescent="0.3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 x14ac:dyDescent="0.3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 x14ac:dyDescent="0.3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 x14ac:dyDescent="0.3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 x14ac:dyDescent="0.3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 x14ac:dyDescent="0.3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 x14ac:dyDescent="0.3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 x14ac:dyDescent="0.3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 x14ac:dyDescent="0.3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 x14ac:dyDescent="0.3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 x14ac:dyDescent="0.3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 x14ac:dyDescent="0.3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 x14ac:dyDescent="0.3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 x14ac:dyDescent="0.3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 x14ac:dyDescent="0.3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 x14ac:dyDescent="0.3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 x14ac:dyDescent="0.3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 x14ac:dyDescent="0.3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 x14ac:dyDescent="0.3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 x14ac:dyDescent="0.3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 x14ac:dyDescent="0.3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 x14ac:dyDescent="0.3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 x14ac:dyDescent="0.3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 x14ac:dyDescent="0.3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 x14ac:dyDescent="0.3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 x14ac:dyDescent="0.3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 x14ac:dyDescent="0.3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 x14ac:dyDescent="0.3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 x14ac:dyDescent="0.3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 x14ac:dyDescent="0.3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 x14ac:dyDescent="0.3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 x14ac:dyDescent="0.3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 x14ac:dyDescent="0.3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 x14ac:dyDescent="0.3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 x14ac:dyDescent="0.3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 x14ac:dyDescent="0.3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 x14ac:dyDescent="0.3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 x14ac:dyDescent="0.3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 x14ac:dyDescent="0.3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 x14ac:dyDescent="0.3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 x14ac:dyDescent="0.3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 x14ac:dyDescent="0.3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4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workbookViewId="0">
      <selection activeCell="J24" sqref="J24"/>
    </sheetView>
  </sheetViews>
  <sheetFormatPr defaultRowHeight="16.5" x14ac:dyDescent="0.3"/>
  <cols>
    <col min="1" max="1" width="1.625" customWidth="1"/>
    <col min="4" max="5" width="10.375" bestFit="1" customWidth="1"/>
    <col min="6" max="6" width="18.25" bestFit="1" customWidth="1"/>
    <col min="7" max="7" width="10.375" bestFit="1" customWidth="1"/>
    <col min="9" max="10" width="12.375" bestFit="1" customWidth="1"/>
    <col min="11" max="11" width="2.75" customWidth="1"/>
    <col min="12" max="12" width="11.125" customWidth="1"/>
    <col min="13" max="13" width="13.375" customWidth="1"/>
    <col min="14" max="14" width="18.25" customWidth="1"/>
    <col min="15" max="15" width="7.125" bestFit="1" customWidth="1"/>
  </cols>
  <sheetData>
    <row r="2" spans="2:15" x14ac:dyDescent="0.3">
      <c r="B2" t="s">
        <v>26</v>
      </c>
      <c r="L2" t="s">
        <v>27</v>
      </c>
    </row>
    <row r="3" spans="2:15" x14ac:dyDescent="0.3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 x14ac:dyDescent="0.3">
      <c r="B4" s="2" t="s">
        <v>39</v>
      </c>
      <c r="C4" s="2" t="str">
        <f>VLOOKUP(MID(B4,1,2),$L$13:$O$18,MATCH(MID(B4,3,2),$M$12:$O$12,0)+1,FALSE)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 t="str">
        <f>IF(VALUE(RIGHT(I4,3))&lt;=100,SUBSTITUTE(I4,"A","J"),IF(VALUE(RIGHT(I4,3))&lt;=200, SUBSTITUTE(I4, "G", "D"),SUBSTITUTE(I4, "C", "E")))</f>
        <v>123E456</v>
      </c>
      <c r="L4" s="2" t="s">
        <v>41</v>
      </c>
      <c r="M4" s="2" t="str">
        <f t="array" ref="M4:M9">TEXT(SUM((LEFT($B$4:$B$23,2)=L4)*($G$4:$G$23))/SUM($G$4:$G$23),"0.0%")</f>
        <v>22.4%</v>
      </c>
    </row>
    <row r="5" spans="2:15" x14ac:dyDescent="0.3">
      <c r="B5" s="2" t="s">
        <v>42</v>
      </c>
      <c r="C5" s="2" t="str">
        <f t="shared" ref="C5:C23" si="0">VLOOKUP(MID(B5,1,2),$L$13:$O$18,MATCH(MID(B5,3,2),$M$12:$O$12,0)+1,FALSE)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fn중요도(G5,D5)</f>
        <v>☆</v>
      </c>
      <c r="I5" s="2" t="s">
        <v>43</v>
      </c>
      <c r="J5" s="2" t="str">
        <f t="shared" ref="J5:J23" si="2">IF(VALUE(RIGHT(I5,3))&lt;=100,SUBSTITUTE(I5,"A","J"),IF(VALUE(RIGHT(I5,3))&lt;=200, SUBSTITUTE(I5, "G", "D"),SUBSTITUTE(I5, "C", "E")))</f>
        <v>234J095</v>
      </c>
      <c r="L5" s="2" t="s">
        <v>44</v>
      </c>
      <c r="M5" s="2" t="str">
        <v>22.4%</v>
      </c>
    </row>
    <row r="6" spans="2:15" x14ac:dyDescent="0.3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fn중요도(G6,D6)</f>
        <v>☆</v>
      </c>
      <c r="I6" s="2" t="s">
        <v>82</v>
      </c>
      <c r="J6" s="2" t="str">
        <f t="shared" si="2"/>
        <v>613B571</v>
      </c>
      <c r="L6" s="2" t="s">
        <v>47</v>
      </c>
      <c r="M6" s="2" t="str">
        <v>22.4%</v>
      </c>
    </row>
    <row r="7" spans="2:15" x14ac:dyDescent="0.3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fn중요도(G7,D7)</f>
        <v>★</v>
      </c>
      <c r="I7" s="2" t="s">
        <v>83</v>
      </c>
      <c r="J7" s="2" t="str">
        <f t="shared" si="2"/>
        <v>973B652</v>
      </c>
      <c r="L7" s="2" t="s">
        <v>49</v>
      </c>
      <c r="M7" s="2" t="str">
        <v>22.4%</v>
      </c>
    </row>
    <row r="8" spans="2:15" x14ac:dyDescent="0.3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fn중요도(G8,D8)</f>
        <v/>
      </c>
      <c r="I8" s="2" t="s">
        <v>79</v>
      </c>
      <c r="J8" s="2" t="str">
        <f t="shared" si="2"/>
        <v>936D104</v>
      </c>
      <c r="L8" s="2" t="s">
        <v>51</v>
      </c>
      <c r="M8" s="2" t="str">
        <v>22.4%</v>
      </c>
    </row>
    <row r="9" spans="2:15" x14ac:dyDescent="0.3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fn중요도(G9,D9)</f>
        <v>☆</v>
      </c>
      <c r="I9" s="2" t="s">
        <v>76</v>
      </c>
      <c r="J9" s="2" t="str">
        <f t="shared" si="2"/>
        <v>123D182</v>
      </c>
      <c r="L9" s="2" t="s">
        <v>53</v>
      </c>
      <c r="M9" s="2" t="str">
        <v>22.4%</v>
      </c>
    </row>
    <row r="10" spans="2:15" x14ac:dyDescent="0.3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fn중요도(G10,D10)</f>
        <v>☆</v>
      </c>
      <c r="I10" s="2" t="s">
        <v>80</v>
      </c>
      <c r="J10" s="2" t="str">
        <f t="shared" si="2"/>
        <v>862J071</v>
      </c>
    </row>
    <row r="11" spans="2:15" x14ac:dyDescent="0.3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fn중요도(G11,D11)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 x14ac:dyDescent="0.3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fn중요도(G12,D12)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3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fn중요도(G13,D13)</f>
        <v/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3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fn중요도(G14,D14)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3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fn중요도(G15,D15)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x14ac:dyDescent="0.3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fn중요도(G16,D16)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3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fn중요도(G17,D17)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3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 cm="1">
        <f t="array" ref="H18">fn중요도(G18,D18)</f>
        <v>☆</v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3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fn중요도(G19,D19)</f>
        <v>★</v>
      </c>
      <c r="I19" s="2" t="s">
        <v>73</v>
      </c>
      <c r="J19" s="2" t="str">
        <f t="shared" si="2"/>
        <v>547E846</v>
      </c>
    </row>
    <row r="20" spans="2:15" x14ac:dyDescent="0.3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fn중요도(G20,D20)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 x14ac:dyDescent="0.3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fn중요도(G21,D21)</f>
        <v>☆</v>
      </c>
      <c r="I21" s="2" t="s">
        <v>75</v>
      </c>
      <c r="J21" s="2" t="str">
        <f t="shared" si="2"/>
        <v>872D193</v>
      </c>
      <c r="L21" s="16" t="s">
        <v>30</v>
      </c>
      <c r="M21" s="16" t="s">
        <v>31</v>
      </c>
      <c r="N21" s="16" t="s">
        <v>32</v>
      </c>
    </row>
    <row r="22" spans="2:15" x14ac:dyDescent="0.3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fn중요도(G22,D22)</f>
        <v>☆</v>
      </c>
      <c r="I22" s="2" t="s">
        <v>69</v>
      </c>
      <c r="J22" s="2" t="str">
        <f t="shared" si="2"/>
        <v>542B566</v>
      </c>
      <c r="L22" s="2" t="str">
        <f t="array" ref="L22:N22">ROUND(AVERAGE(LARGE(D4:D23,{1,2,3})),1) &amp; "-" &amp; ROUND(AVERAGE(SMALL(D4:D23,{1,2,3})),1)</f>
        <v>138.3-34.7</v>
      </c>
      <c r="M22" s="2" t="str">
        <v>138.3-34.7</v>
      </c>
      <c r="N22" s="2" t="str">
        <v>138.3-34.7</v>
      </c>
    </row>
    <row r="23" spans="2:15" x14ac:dyDescent="0.3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fn중요도(G23,D23)</f>
        <v>★</v>
      </c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workbookViewId="0">
      <selection activeCell="H4" sqref="H4"/>
    </sheetView>
  </sheetViews>
  <sheetFormatPr defaultRowHeight="16.5" x14ac:dyDescent="0.3"/>
  <cols>
    <col min="1" max="1" width="3.25" customWidth="1"/>
    <col min="2" max="2" width="17.375" bestFit="1" customWidth="1"/>
    <col min="3" max="3" width="11.25" bestFit="1" customWidth="1"/>
    <col min="4" max="4" width="13.25" bestFit="1" customWidth="1"/>
    <col min="5" max="5" width="11.25" bestFit="1" customWidth="1"/>
    <col min="6" max="7" width="13.25" bestFit="1" customWidth="1"/>
    <col min="8" max="9" width="17.375" bestFit="1" customWidth="1"/>
    <col min="10" max="10" width="22.125" bestFit="1" customWidth="1"/>
    <col min="11" max="11" width="16.125" bestFit="1" customWidth="1"/>
    <col min="12" max="12" width="15.375" bestFit="1" customWidth="1"/>
    <col min="13" max="13" width="18.125" bestFit="1" customWidth="1"/>
    <col min="14" max="14" width="10.75" bestFit="1" customWidth="1"/>
  </cols>
  <sheetData>
    <row r="2" spans="2:6" x14ac:dyDescent="0.3">
      <c r="B2" s="23" t="s">
        <v>261</v>
      </c>
      <c r="C2" t="s">
        <v>262</v>
      </c>
    </row>
    <row r="4" spans="2:6" x14ac:dyDescent="0.3">
      <c r="B4" s="23" t="s">
        <v>270</v>
      </c>
      <c r="D4" s="23" t="s">
        <v>271</v>
      </c>
    </row>
    <row r="5" spans="2:6" x14ac:dyDescent="0.3">
      <c r="B5" s="23" t="s">
        <v>272</v>
      </c>
      <c r="C5" s="23" t="s">
        <v>273</v>
      </c>
      <c r="D5" t="s">
        <v>263</v>
      </c>
      <c r="E5" t="s">
        <v>264</v>
      </c>
      <c r="F5" t="s">
        <v>265</v>
      </c>
    </row>
    <row r="6" spans="2:6" x14ac:dyDescent="0.3">
      <c r="B6" t="s">
        <v>266</v>
      </c>
      <c r="C6" s="24">
        <v>45748</v>
      </c>
      <c r="D6" s="41">
        <v>11</v>
      </c>
      <c r="E6" s="41">
        <v>12</v>
      </c>
      <c r="F6" s="41">
        <v>6</v>
      </c>
    </row>
    <row r="7" spans="2:6" x14ac:dyDescent="0.3">
      <c r="C7" s="24">
        <v>45749</v>
      </c>
      <c r="D7" s="41">
        <v>3</v>
      </c>
      <c r="E7" s="41">
        <v>3</v>
      </c>
      <c r="F7" s="41">
        <v>1</v>
      </c>
    </row>
    <row r="8" spans="2:6" x14ac:dyDescent="0.3">
      <c r="C8" s="24">
        <v>45750</v>
      </c>
      <c r="D8" s="41" t="s">
        <v>292</v>
      </c>
      <c r="E8" s="41">
        <v>5</v>
      </c>
      <c r="F8" s="41">
        <v>1</v>
      </c>
    </row>
    <row r="9" spans="2:6" x14ac:dyDescent="0.3">
      <c r="C9" s="24">
        <v>45762</v>
      </c>
      <c r="D9" s="41" t="s">
        <v>292</v>
      </c>
      <c r="E9" s="41">
        <v>2</v>
      </c>
      <c r="F9" s="41" t="s">
        <v>292</v>
      </c>
    </row>
    <row r="10" spans="2:6" x14ac:dyDescent="0.3">
      <c r="B10" t="s">
        <v>274</v>
      </c>
      <c r="D10" s="41">
        <v>14</v>
      </c>
      <c r="E10" s="41">
        <v>22</v>
      </c>
      <c r="F10" s="41">
        <v>8</v>
      </c>
    </row>
    <row r="11" spans="2:6" x14ac:dyDescent="0.3">
      <c r="B11" t="s">
        <v>267</v>
      </c>
      <c r="C11" s="24">
        <v>45748</v>
      </c>
      <c r="D11" s="41">
        <v>3</v>
      </c>
      <c r="E11" s="41">
        <v>1</v>
      </c>
      <c r="F11" s="41">
        <v>1</v>
      </c>
    </row>
    <row r="12" spans="2:6" x14ac:dyDescent="0.3">
      <c r="C12" s="24">
        <v>45749</v>
      </c>
      <c r="D12" s="41" t="s">
        <v>292</v>
      </c>
      <c r="E12" s="41">
        <v>1</v>
      </c>
      <c r="F12" s="41">
        <v>1</v>
      </c>
    </row>
    <row r="13" spans="2:6" x14ac:dyDescent="0.3">
      <c r="C13" s="24">
        <v>45750</v>
      </c>
      <c r="D13" s="41" t="s">
        <v>292</v>
      </c>
      <c r="E13" s="41" t="s">
        <v>292</v>
      </c>
      <c r="F13" s="41">
        <v>1</v>
      </c>
    </row>
    <row r="14" spans="2:6" x14ac:dyDescent="0.3">
      <c r="B14" t="s">
        <v>275</v>
      </c>
      <c r="D14" s="41">
        <v>3</v>
      </c>
      <c r="E14" s="41">
        <v>2</v>
      </c>
      <c r="F14" s="41">
        <v>3</v>
      </c>
    </row>
    <row r="15" spans="2:6" x14ac:dyDescent="0.3">
      <c r="B15" t="s">
        <v>268</v>
      </c>
      <c r="C15" s="24">
        <v>45748</v>
      </c>
      <c r="D15" s="41">
        <v>2</v>
      </c>
      <c r="E15" s="41" t="s">
        <v>292</v>
      </c>
      <c r="F15" s="41">
        <v>1</v>
      </c>
    </row>
    <row r="16" spans="2:6" x14ac:dyDescent="0.3">
      <c r="B16" t="s">
        <v>276</v>
      </c>
      <c r="D16" s="41">
        <v>2</v>
      </c>
      <c r="E16" s="41" t="s">
        <v>292</v>
      </c>
      <c r="F16" s="41">
        <v>1</v>
      </c>
    </row>
    <row r="17" spans="2:6" x14ac:dyDescent="0.3">
      <c r="B17" t="s">
        <v>269</v>
      </c>
      <c r="C17" s="24">
        <v>45748</v>
      </c>
      <c r="D17" s="41" t="s">
        <v>292</v>
      </c>
      <c r="E17" s="41">
        <v>1</v>
      </c>
      <c r="F17" s="41" t="s">
        <v>292</v>
      </c>
    </row>
    <row r="18" spans="2:6" x14ac:dyDescent="0.3">
      <c r="C18" s="24">
        <v>45750</v>
      </c>
      <c r="D18" s="41">
        <v>1</v>
      </c>
      <c r="E18" s="41" t="s">
        <v>292</v>
      </c>
      <c r="F18" s="41" t="s">
        <v>292</v>
      </c>
    </row>
    <row r="19" spans="2:6" x14ac:dyDescent="0.3">
      <c r="B19" t="s">
        <v>277</v>
      </c>
      <c r="D19" s="41">
        <v>1</v>
      </c>
      <c r="E19" s="41">
        <v>1</v>
      </c>
      <c r="F19" s="41" t="s">
        <v>292</v>
      </c>
    </row>
    <row r="20" spans="2:6" x14ac:dyDescent="0.3">
      <c r="B20" t="s">
        <v>260</v>
      </c>
      <c r="D20" s="41">
        <v>20</v>
      </c>
      <c r="E20" s="41">
        <v>25</v>
      </c>
      <c r="F20" s="41">
        <v>12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8F28F-3CF9-453A-98E6-1B7E07912026}">
  <sheetPr codeName="Sheet9">
    <outlinePr summaryBelow="0"/>
  </sheetPr>
  <dimension ref="B1:F12"/>
  <sheetViews>
    <sheetView showGridLines="0" workbookViewId="0"/>
  </sheetViews>
  <sheetFormatPr defaultRowHeight="16.5" outlineLevelRow="1" outlineLevelCol="1" x14ac:dyDescent="0.3"/>
  <cols>
    <col min="4" max="6" width="9.625" bestFit="1" customWidth="1" outlineLevel="1"/>
  </cols>
  <sheetData>
    <row r="1" spans="2:6" ht="17.25" thickBot="1" x14ac:dyDescent="0.35"/>
    <row r="2" spans="2:6" x14ac:dyDescent="0.3">
      <c r="B2" s="29" t="s">
        <v>284</v>
      </c>
      <c r="C2" s="30"/>
      <c r="D2" s="36"/>
      <c r="E2" s="36"/>
      <c r="F2" s="36"/>
    </row>
    <row r="3" spans="2:6" collapsed="1" x14ac:dyDescent="0.3">
      <c r="B3" s="28"/>
      <c r="C3" s="28"/>
      <c r="D3" s="37" t="s">
        <v>286</v>
      </c>
      <c r="E3" s="37" t="s">
        <v>281</v>
      </c>
      <c r="F3" s="37" t="s">
        <v>283</v>
      </c>
    </row>
    <row r="4" spans="2:6" ht="40.5" hidden="1" outlineLevel="1" x14ac:dyDescent="0.3">
      <c r="B4" s="32"/>
      <c r="C4" s="32"/>
      <c r="E4" s="39" t="s">
        <v>282</v>
      </c>
      <c r="F4" s="39" t="s">
        <v>282</v>
      </c>
    </row>
    <row r="5" spans="2:6" x14ac:dyDescent="0.3">
      <c r="B5" s="33" t="s">
        <v>285</v>
      </c>
      <c r="C5" s="34"/>
      <c r="D5" s="31"/>
      <c r="E5" s="31"/>
      <c r="F5" s="31"/>
    </row>
    <row r="6" spans="2:6" outlineLevel="1" x14ac:dyDescent="0.3">
      <c r="B6" s="32"/>
      <c r="C6" s="32" t="s">
        <v>278</v>
      </c>
      <c r="D6" s="25">
        <v>5.5E-2</v>
      </c>
      <c r="E6" s="38">
        <v>5.8000000000000003E-2</v>
      </c>
      <c r="F6" s="38">
        <v>5.1999999999999998E-2</v>
      </c>
    </row>
    <row r="7" spans="2:6" x14ac:dyDescent="0.3">
      <c r="B7" s="33" t="s">
        <v>287</v>
      </c>
      <c r="C7" s="34"/>
      <c r="D7" s="31"/>
      <c r="E7" s="31"/>
      <c r="F7" s="31"/>
    </row>
    <row r="8" spans="2:6" outlineLevel="1" x14ac:dyDescent="0.3">
      <c r="B8" s="32"/>
      <c r="C8" s="32" t="s">
        <v>279</v>
      </c>
      <c r="D8" s="26">
        <v>764046.48687129002</v>
      </c>
      <c r="E8" s="26">
        <v>769597.62824588502</v>
      </c>
      <c r="F8" s="26">
        <v>758519.981602657</v>
      </c>
    </row>
    <row r="9" spans="2:6" ht="17.25" outlineLevel="1" thickBot="1" x14ac:dyDescent="0.35">
      <c r="B9" s="35"/>
      <c r="C9" s="35" t="s">
        <v>280</v>
      </c>
      <c r="D9" s="27">
        <v>764046.48687129002</v>
      </c>
      <c r="E9" s="27">
        <v>769597.62824588502</v>
      </c>
      <c r="F9" s="27">
        <v>758519.981602657</v>
      </c>
    </row>
    <row r="10" spans="2:6" x14ac:dyDescent="0.3">
      <c r="B10" t="s">
        <v>288</v>
      </c>
    </row>
    <row r="11" spans="2:6" x14ac:dyDescent="0.3">
      <c r="B11" t="s">
        <v>289</v>
      </c>
    </row>
    <row r="12" spans="2:6" x14ac:dyDescent="0.3">
      <c r="B12" t="s">
        <v>290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F3" sqref="F3:G8"/>
    </sheetView>
  </sheetViews>
  <sheetFormatPr defaultRowHeight="16.5" x14ac:dyDescent="0.3"/>
  <cols>
    <col min="2" max="2" width="10" customWidth="1"/>
    <col min="3" max="3" width="11.875" bestFit="1" customWidth="1"/>
    <col min="5" max="5" width="6.375" customWidth="1"/>
    <col min="6" max="6" width="4.375" customWidth="1"/>
    <col min="7" max="7" width="11.875" customWidth="1"/>
  </cols>
  <sheetData>
    <row r="2" spans="2:7" x14ac:dyDescent="0.3">
      <c r="B2" s="1" t="s">
        <v>8</v>
      </c>
      <c r="C2" s="21">
        <v>50000000</v>
      </c>
      <c r="G2" s="10" t="s">
        <v>12</v>
      </c>
    </row>
    <row r="3" spans="2:7" ht="16.5" customHeight="1" x14ac:dyDescent="0.3">
      <c r="B3" s="1" t="s">
        <v>9</v>
      </c>
      <c r="C3" s="20">
        <v>5.5E-2</v>
      </c>
      <c r="G3" s="17">
        <f>PMT(C3/12,C4*12,-(C2-C5),,0)</f>
        <v>764046.48687128967</v>
      </c>
    </row>
    <row r="4" spans="2:7" x14ac:dyDescent="0.3">
      <c r="B4" s="1" t="s">
        <v>10</v>
      </c>
      <c r="C4" s="1">
        <v>5</v>
      </c>
      <c r="E4" s="42" t="s">
        <v>13</v>
      </c>
      <c r="F4" s="2">
        <v>2</v>
      </c>
      <c r="G4" s="18">
        <f t="dataTable" ref="G4:G8" dt2D="0" dtr="0" r1="C4"/>
        <v>1763826.2463254642</v>
      </c>
    </row>
    <row r="5" spans="2:7" x14ac:dyDescent="0.3">
      <c r="B5" s="1" t="s">
        <v>11</v>
      </c>
      <c r="C5" s="21">
        <v>10000000</v>
      </c>
      <c r="E5" s="42"/>
      <c r="F5" s="2">
        <v>3</v>
      </c>
      <c r="G5" s="18">
        <v>1207836.0721724113</v>
      </c>
    </row>
    <row r="6" spans="2:7" x14ac:dyDescent="0.3">
      <c r="B6" s="1" t="s">
        <v>12</v>
      </c>
      <c r="C6" s="17">
        <f>PMT(C3/12,C4*12,-(C2-C5),,0)</f>
        <v>764046.48687128967</v>
      </c>
      <c r="E6" s="42"/>
      <c r="F6" s="2">
        <v>4</v>
      </c>
      <c r="G6" s="18">
        <v>930259.00908972777</v>
      </c>
    </row>
    <row r="7" spans="2:7" x14ac:dyDescent="0.3">
      <c r="E7" s="42"/>
      <c r="F7" s="2">
        <v>5</v>
      </c>
      <c r="G7" s="18">
        <v>764046.48687128967</v>
      </c>
    </row>
    <row r="8" spans="2:7" x14ac:dyDescent="0.3">
      <c r="E8" s="42"/>
      <c r="F8" s="2">
        <v>6</v>
      </c>
      <c r="G8" s="18">
        <v>653515.48342245363</v>
      </c>
    </row>
  </sheetData>
  <scenarios current="0" sqref="G3 C6">
    <scenario name="이율증가" locked="1" count="1" user="user" comment="만든 사람 user 날짜 2025-11-14">
      <inputCells r="C3" val="0.058" numFmtId="10"/>
    </scenario>
    <scenario name="이율감소" locked="1" count="1" user="user" comment="만든 사람 user 날짜 2025-11-14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tabSelected="1" workbookViewId="0">
      <selection activeCell="F5" sqref="F5"/>
    </sheetView>
  </sheetViews>
  <sheetFormatPr defaultRowHeight="16.5" x14ac:dyDescent="0.3"/>
  <cols>
    <col min="1" max="1" width="2.25" customWidth="1"/>
    <col min="2" max="2" width="13.875" customWidth="1"/>
    <col min="3" max="3" width="17" customWidth="1"/>
    <col min="4" max="4" width="2.875" customWidth="1"/>
    <col min="5" max="5" width="11.5" customWidth="1"/>
  </cols>
  <sheetData>
    <row r="2" spans="2:3" x14ac:dyDescent="0.3">
      <c r="B2" s="9" t="s">
        <v>7</v>
      </c>
      <c r="C2" s="9" t="s">
        <v>14</v>
      </c>
    </row>
    <row r="3" spans="2:3" x14ac:dyDescent="0.3">
      <c r="B3" s="1" t="s">
        <v>228</v>
      </c>
      <c r="C3" s="43">
        <v>0.4</v>
      </c>
    </row>
    <row r="4" spans="2:3" x14ac:dyDescent="0.3">
      <c r="B4" s="1" t="s">
        <v>229</v>
      </c>
      <c r="C4" s="43">
        <v>0.2</v>
      </c>
    </row>
    <row r="5" spans="2:3" x14ac:dyDescent="0.3">
      <c r="B5" s="1" t="s">
        <v>230</v>
      </c>
      <c r="C5" s="43">
        <v>-0.18</v>
      </c>
    </row>
    <row r="6" spans="2:3" x14ac:dyDescent="0.3">
      <c r="B6" s="1" t="s">
        <v>231</v>
      </c>
      <c r="C6" s="43">
        <v>-0.46</v>
      </c>
    </row>
    <row r="7" spans="2:3" x14ac:dyDescent="0.3">
      <c r="B7" s="1" t="s">
        <v>232</v>
      </c>
      <c r="C7" s="43">
        <v>-0.21</v>
      </c>
    </row>
    <row r="8" spans="2:3" x14ac:dyDescent="0.3">
      <c r="B8" s="1" t="s">
        <v>233</v>
      </c>
      <c r="C8" s="43">
        <v>0.08</v>
      </c>
    </row>
    <row r="9" spans="2:3" x14ac:dyDescent="0.3">
      <c r="B9" s="1" t="s">
        <v>234</v>
      </c>
      <c r="C9" s="43">
        <v>0.2</v>
      </c>
    </row>
    <row r="10" spans="2:3" x14ac:dyDescent="0.3">
      <c r="B10" s="1" t="s">
        <v>235</v>
      </c>
      <c r="C10" s="43">
        <v>7.0000000000000007E-2</v>
      </c>
    </row>
    <row r="11" spans="2:3" x14ac:dyDescent="0.3">
      <c r="B11" s="1" t="s">
        <v>236</v>
      </c>
      <c r="C11" s="43">
        <v>0.17</v>
      </c>
    </row>
    <row r="12" spans="2:3" x14ac:dyDescent="0.3">
      <c r="B12" s="1" t="s">
        <v>237</v>
      </c>
      <c r="C12" s="43">
        <v>0.75</v>
      </c>
    </row>
    <row r="13" spans="2:3" x14ac:dyDescent="0.3">
      <c r="B13" s="1" t="s">
        <v>238</v>
      </c>
      <c r="C13" s="43">
        <v>0.3</v>
      </c>
    </row>
    <row r="14" spans="2:3" x14ac:dyDescent="0.3">
      <c r="B14" s="1" t="s">
        <v>239</v>
      </c>
      <c r="C14" s="43">
        <v>0.01</v>
      </c>
    </row>
    <row r="15" spans="2:3" x14ac:dyDescent="0.3">
      <c r="B15" s="1" t="s">
        <v>240</v>
      </c>
      <c r="C15" s="43">
        <v>0.23</v>
      </c>
    </row>
    <row r="16" spans="2:3" x14ac:dyDescent="0.3">
      <c r="B16" s="1" t="s">
        <v>241</v>
      </c>
      <c r="C16" s="43">
        <v>0.47</v>
      </c>
    </row>
    <row r="17" spans="2:3" x14ac:dyDescent="0.3">
      <c r="B17" s="1" t="s">
        <v>242</v>
      </c>
      <c r="C17" s="43">
        <v>7.0000000000000007E-2</v>
      </c>
    </row>
    <row r="18" spans="2:3" x14ac:dyDescent="0.3">
      <c r="B18" s="1" t="s">
        <v>243</v>
      </c>
      <c r="C18" s="43">
        <v>-0.6</v>
      </c>
    </row>
    <row r="19" spans="2:3" x14ac:dyDescent="0.3">
      <c r="B19" s="1" t="s">
        <v>244</v>
      </c>
      <c r="C19" s="43">
        <v>-0.3</v>
      </c>
    </row>
    <row r="20" spans="2:3" x14ac:dyDescent="0.3">
      <c r="B20" s="1" t="s">
        <v>245</v>
      </c>
      <c r="C20" s="43">
        <v>0.05</v>
      </c>
    </row>
    <row r="21" spans="2:3" x14ac:dyDescent="0.3">
      <c r="B21" s="1" t="s">
        <v>246</v>
      </c>
      <c r="C21" s="43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4</xdr:col>
                    <xdr:colOff>866775</xdr:colOff>
                    <xdr:row>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5" name="Button 3">
              <controlPr defaultSize="0" print="0" autoFill="0" autoPict="0" macro="[0]!서식해제">
                <anchor moveWithCells="1" sizeWithCells="1">
                  <from>
                    <xdr:col>4</xdr:col>
                    <xdr:colOff>9525</xdr:colOff>
                    <xdr:row>4</xdr:row>
                    <xdr:rowOff>9525</xdr:rowOff>
                  </from>
                  <to>
                    <xdr:col>4</xdr:col>
                    <xdr:colOff>866775</xdr:colOff>
                    <xdr:row>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workbookViewId="0">
      <selection activeCell="O24" sqref="O24"/>
    </sheetView>
  </sheetViews>
  <sheetFormatPr defaultRowHeight="16.5" x14ac:dyDescent="0.3"/>
  <cols>
    <col min="1" max="1" width="1.625" customWidth="1"/>
    <col min="2" max="2" width="9.375" customWidth="1"/>
  </cols>
  <sheetData>
    <row r="2" spans="2:8" x14ac:dyDescent="0.3">
      <c r="B2" t="s">
        <v>259</v>
      </c>
    </row>
    <row r="3" spans="2:8" x14ac:dyDescent="0.3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3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3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3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3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3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workbookViewId="0">
      <selection activeCell="D21" sqref="D21"/>
    </sheetView>
  </sheetViews>
  <sheetFormatPr defaultRowHeight="16.5" x14ac:dyDescent="0.3"/>
  <cols>
    <col min="1" max="1" width="3.375" customWidth="1"/>
    <col min="3" max="3" width="13.375" customWidth="1"/>
    <col min="4" max="4" width="14.125" customWidth="1"/>
    <col min="5" max="5" width="11.125" customWidth="1"/>
    <col min="7" max="7" width="11.375" customWidth="1"/>
    <col min="9" max="9" width="2.5" customWidth="1"/>
  </cols>
  <sheetData>
    <row r="3" spans="2:11" x14ac:dyDescent="0.3">
      <c r="B3" t="s">
        <v>26</v>
      </c>
      <c r="J3" t="s">
        <v>27</v>
      </c>
    </row>
    <row r="4" spans="2:11" x14ac:dyDescent="0.3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3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 x14ac:dyDescent="0.3">
      <c r="B6" s="2"/>
      <c r="C6" s="2"/>
      <c r="D6" s="1"/>
      <c r="E6" s="1"/>
      <c r="F6" s="2"/>
      <c r="G6" s="1"/>
      <c r="H6" s="1"/>
      <c r="J6" s="1" t="s">
        <v>248</v>
      </c>
      <c r="K6" s="19">
        <v>75000</v>
      </c>
    </row>
    <row r="7" spans="2:11" x14ac:dyDescent="0.3">
      <c r="B7" s="2"/>
      <c r="C7" s="2"/>
      <c r="D7" s="1"/>
      <c r="E7" s="1"/>
      <c r="F7" s="2"/>
      <c r="G7" s="1"/>
      <c r="H7" s="1"/>
      <c r="J7" s="1" t="s">
        <v>249</v>
      </c>
      <c r="K7" s="19">
        <v>58000</v>
      </c>
    </row>
    <row r="8" spans="2:11" x14ac:dyDescent="0.3">
      <c r="B8" s="2"/>
      <c r="C8" s="2"/>
      <c r="D8" s="1"/>
      <c r="E8" s="1"/>
      <c r="F8" s="2"/>
      <c r="G8" s="1"/>
      <c r="H8" s="1"/>
      <c r="J8" s="1" t="s">
        <v>250</v>
      </c>
      <c r="K8" s="19">
        <v>58000</v>
      </c>
    </row>
    <row r="9" spans="2:11" x14ac:dyDescent="0.3">
      <c r="B9" s="2"/>
      <c r="C9" s="2"/>
      <c r="D9" s="1"/>
      <c r="E9" s="1"/>
      <c r="F9" s="2"/>
      <c r="G9" s="1"/>
      <c r="H9" s="1"/>
      <c r="J9" s="1" t="s">
        <v>251</v>
      </c>
      <c r="K9" s="19">
        <v>75000</v>
      </c>
    </row>
    <row r="10" spans="2:11" x14ac:dyDescent="0.3">
      <c r="B10" s="1"/>
      <c r="C10" s="1"/>
      <c r="D10" s="1"/>
      <c r="E10" s="1"/>
      <c r="F10" s="2"/>
      <c r="G10" s="1"/>
      <c r="H10" s="1"/>
      <c r="J10" s="1" t="s">
        <v>252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771525</xdr:colOff>
                <xdr:row>0</xdr:row>
                <xdr:rowOff>76200</xdr:rowOff>
              </from>
              <to>
                <xdr:col>4</xdr:col>
                <xdr:colOff>9525</xdr:colOff>
                <xdr:row>2</xdr:row>
                <xdr:rowOff>9525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김경수</cp:lastModifiedBy>
  <cp:lastPrinted>2025-11-14T00:06:38Z</cp:lastPrinted>
  <dcterms:created xsi:type="dcterms:W3CDTF">2025-01-23T06:42:19Z</dcterms:created>
  <dcterms:modified xsi:type="dcterms:W3CDTF">2025-11-14T06:09:47Z</dcterms:modified>
</cp:coreProperties>
</file>