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n10\OneDrive\바탕 화면\3차_2025년 컴활1급실기\1. 2025년 컴활1급_상시01\"/>
    </mc:Choice>
  </mc:AlternateContent>
  <xr:revisionPtr revIDLastSave="0" documentId="13_ncr:1_{43ACAADF-77E7-40CE-BE98-4BDEED780FF4}" xr6:coauthVersionLast="47" xr6:coauthVersionMax="47" xr10:uidLastSave="{00000000-0000-0000-0000-000000000000}"/>
  <bookViews>
    <workbookView xWindow="45" yWindow="135" windowWidth="15735" windowHeight="14775" firstSheet="2" activeTab="4" xr2:uid="{4FBD2927-F68C-44C0-8756-3E10944AA971}"/>
  </bookViews>
  <sheets>
    <sheet name="기본작업-1" sheetId="2" r:id="rId1"/>
    <sheet name="기본작업-2" sheetId="7" r:id="rId2"/>
    <sheet name="계산작업" sheetId="4" r:id="rId3"/>
    <sheet name="분석작업-1" sheetId="5" r:id="rId4"/>
    <sheet name="분석작업-2" sheetId="8" r:id="rId5"/>
    <sheet name="기타작업-1" sheetId="9" r:id="rId6"/>
    <sheet name="기타작업-2" sheetId="10" r:id="rId7"/>
    <sheet name="기타작업-3" sheetId="11" r:id="rId8"/>
  </sheets>
  <functionGroups builtInGroupCount="19"/>
  <definedNames>
    <definedName name="_xlnm._FilterDatabase" localSheetId="0" hidden="1">'기본작업-1'!$B$2:$K$32</definedName>
    <definedName name="_xlnm.Criteria" localSheetId="0">'기본작업-1'!$B$34:$B$35</definedName>
    <definedName name="_xlnm.Extract" localSheetId="0">'기본작업-1'!$B$37:$K$37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4" l="1" a="1"/>
  <c r="H8" i="4" s="1"/>
  <c r="H4" i="4" a="1"/>
  <c r="H4" i="4" s="1"/>
  <c r="H5" i="4" a="1"/>
  <c r="H5" i="4"/>
  <c r="H6" i="4" a="1"/>
  <c r="H6" i="4" s="1"/>
  <c r="H7" i="4" a="1"/>
  <c r="H7" i="4" s="1"/>
  <c r="H3" i="4" a="1"/>
  <c r="H3" i="4" s="1"/>
  <c r="J24" i="4"/>
  <c r="J25" i="4"/>
  <c r="J26" i="4"/>
  <c r="J27" i="4"/>
  <c r="J28" i="4"/>
  <c r="J29" i="4"/>
  <c r="J30" i="4"/>
  <c r="J31" i="4"/>
  <c r="J32" i="4"/>
  <c r="J33" i="4"/>
  <c r="J34" i="4"/>
  <c r="J35" i="4"/>
  <c r="J13" i="4"/>
  <c r="J14" i="4"/>
  <c r="J15" i="4"/>
  <c r="J16" i="4"/>
  <c r="J17" i="4"/>
  <c r="J18" i="4"/>
  <c r="J19" i="4"/>
  <c r="J20" i="4"/>
  <c r="J21" i="4"/>
  <c r="J22" i="4"/>
  <c r="J23" i="4"/>
  <c r="J12" i="4"/>
  <c r="B35" i="2"/>
  <c r="B5" i="8"/>
  <c r="D7" i="8" s="1"/>
  <c r="I16" i="4" a="1"/>
  <c r="I18" i="4" a="1"/>
  <c r="I20" i="4" a="1"/>
  <c r="I22" i="4" a="1"/>
  <c r="I24" i="4" a="1"/>
  <c r="I26" i="4" a="1"/>
  <c r="I28" i="4" a="1"/>
  <c r="I34" i="4" a="1"/>
  <c r="I19" i="4" a="1"/>
  <c r="I21" i="4" a="1"/>
  <c r="I25" i="4" a="1"/>
  <c r="I29" i="4" a="1"/>
  <c r="I31" i="4" a="1"/>
  <c r="I35" i="4" a="1"/>
  <c r="I30" i="4" a="1"/>
  <c r="I17" i="4" a="1"/>
  <c r="I23" i="4" a="1"/>
  <c r="I27" i="4" a="1"/>
  <c r="I33" i="4" a="1"/>
  <c r="I32" i="4" a="1"/>
  <c r="I13" i="4" a="1"/>
  <c r="I14" i="4" a="1"/>
  <c r="I15" i="4" a="1"/>
  <c r="I12" i="4" a="1"/>
  <c r="I32" i="4" l="1"/>
  <c r="I33" i="4"/>
  <c r="I27" i="4"/>
  <c r="I23" i="4"/>
  <c r="I17" i="4"/>
  <c r="I30" i="4"/>
  <c r="I35" i="4"/>
  <c r="I31" i="4"/>
  <c r="I29" i="4"/>
  <c r="I25" i="4"/>
  <c r="I21" i="4"/>
  <c r="I19" i="4"/>
  <c r="I34" i="4"/>
  <c r="I28" i="4"/>
  <c r="I26" i="4"/>
  <c r="I24" i="4"/>
  <c r="I22" i="4"/>
  <c r="I20" i="4"/>
  <c r="I18" i="4"/>
  <c r="I16" i="4"/>
  <c r="I15" i="4"/>
  <c r="I14" i="4"/>
  <c r="I13" i="4"/>
  <c r="I1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EEEB3FC0-84BE-4060-A282-C93E1CF743F8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C27444-D2F5-41EE-ACDD-7625C5B8D6B3}" sourceFile="C:\Users\Win10\OneDrive\바탕 화면\3차_2025년 컴활1급실기\1. 2025년 컴활1급_상시01\주차현황.xlsx" keepAlive="1" name="주차현황" type="5" refreshedVersion="8" background="1">
    <dbPr connection="Provider=Microsoft.ACE.OLEDB.12.0;User ID=Admin;Data Source=C:\Users\Win10\OneDrive\바탕 화면\3차_2025년 컴활1급실기\1. 2025년 컴활1급_상시01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<sst xmlns="http://schemas.openxmlformats.org/spreadsheetml/2006/main" count="454" uniqueCount="261">
  <si>
    <t>회원코드</t>
    <phoneticPr fontId="2" type="noConversion"/>
  </si>
  <si>
    <t>가입일</t>
    <phoneticPr fontId="2" type="noConversion"/>
  </si>
  <si>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</si>
  <si>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</si>
  <si>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</si>
  <si>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</si>
  <si>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</si>
  <si>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</si>
  <si>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</si>
  <si>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</si>
  <si>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</si>
  <si>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</si>
  <si>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</si>
  <si>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</si>
  <si>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</si>
  <si>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</si>
  <si>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</si>
  <si>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</si>
  <si>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</si>
  <si>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</si>
  <si>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</si>
  <si>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</si>
  <si>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</si>
  <si>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</si>
  <si>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</si>
  <si>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</si>
  <si>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</si>
  <si>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</si>
  <si>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</si>
  <si>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</si>
  <si>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</si>
  <si>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</si>
  <si>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</si>
  <si>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</si>
  <si>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</si>
  <si>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</si>
  <si>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</si>
  <si>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</si>
  <si>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</si>
  <si>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</si>
  <si>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</si>
  <si>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</si>
  <si>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</si>
  <si>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</si>
  <si>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</si>
  <si>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</si>
  <si>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</si>
  <si>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</si>
  <si>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</si>
  <si>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</si>
  <si>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</si>
  <si>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</si>
  <si>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</si>
  <si>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</si>
  <si>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</si>
  <si>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</si>
  <si>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</si>
  <si>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</si>
  <si>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</si>
  <si>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</si>
  <si>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</si>
  <si>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</si>
  <si>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</si>
  <si>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</si>
  <si>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</si>
  <si>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</si>
  <si>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</si>
  <si>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</si>
  <si>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</si>
  <si>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</si>
  <si>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</si>
  <si>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</si>
  <si>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</si>
  <si>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</si>
  <si>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</si>
  <si>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</si>
  <si>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</si>
  <si>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</si>
  <si>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</si>
  <si>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</si>
  <si>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[표1] 전력량별 요금표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</si>
  <si>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</si>
  <si>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</si>
  <si>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</si>
  <si>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</si>
  <si>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세대수</t>
    <phoneticPr fontId="2" type="noConversion"/>
  </si>
  <si>
    <t>전력량 상위4위까지 평균</t>
    <phoneticPr fontId="2" type="noConversion"/>
  </si>
  <si>
    <t>[표3]</t>
    <phoneticPr fontId="2" type="noConversion"/>
  </si>
  <si>
    <t xml:space="preserve">기준일 : </t>
    <phoneticPr fontId="2" type="noConversion"/>
  </si>
  <si>
    <t>호수</t>
    <phoneticPr fontId="2" type="noConversion"/>
  </si>
  <si>
    <t>가족수</t>
  </si>
  <si>
    <t>전력량</t>
    <phoneticPr fontId="2" type="noConversion"/>
  </si>
  <si>
    <t>공동요금</t>
  </si>
  <si>
    <t>전기요금</t>
  </si>
  <si>
    <t>전력사용량</t>
    <phoneticPr fontId="2" type="noConversion"/>
  </si>
  <si>
    <t>납입일</t>
    <phoneticPr fontId="2" type="noConversion"/>
  </si>
  <si>
    <t>전월전력량</t>
    <phoneticPr fontId="2" type="noConversion"/>
  </si>
  <si>
    <t>연체일</t>
    <phoneticPr fontId="2" type="noConversion"/>
  </si>
  <si>
    <t>그래프</t>
    <phoneticPr fontId="2" type="noConversion"/>
  </si>
  <si>
    <t>[표1]</t>
    <phoneticPr fontId="2" type="noConversion"/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</si>
  <si>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</si>
  <si>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</si>
  <si>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</si>
  <si>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</si>
  <si>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</si>
  <si>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</si>
  <si>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</si>
  <si>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</si>
  <si>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</si>
  <si>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</si>
  <si>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</si>
  <si>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</si>
  <si>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</si>
  <si>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</si>
  <si>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</si>
  <si>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</si>
  <si>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</si>
  <si>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</si>
  <si>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</si>
  <si>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</si>
  <si>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</si>
  <si>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</si>
  <si>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</si>
  <si>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</si>
  <si>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</si>
  <si>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</si>
  <si>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</si>
  <si>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</si>
  <si>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</si>
  <si>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</si>
  <si>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</si>
  <si>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</si>
  <si>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</si>
  <si>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</si>
  <si>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</si>
  <si>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</si>
  <si>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</si>
  <si>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</si>
  <si>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</si>
  <si>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</si>
  <si>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</si>
  <si>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</si>
  <si>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</si>
  <si>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</si>
  <si>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</si>
  <si>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</si>
  <si>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</si>
  <si>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</si>
  <si>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</si>
  <si>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</si>
  <si>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</si>
  <si>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</si>
  <si>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</si>
  <si>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</si>
  <si>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</si>
  <si>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</si>
  <si>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</si>
  <si>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</si>
  <si>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</si>
  <si>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</si>
  <si>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</si>
  <si>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</si>
  <si>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</si>
  <si>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</si>
  <si>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</si>
  <si>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</si>
  <si>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</si>
  <si>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</si>
  <si>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</si>
  <si>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</si>
  <si>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</si>
  <si>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</si>
  <si>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</si>
  <si>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</si>
  <si>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</si>
  <si>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</si>
  <si>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</si>
  <si>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</si>
  <si>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</si>
  <si>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</si>
  <si>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</si>
  <si>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</si>
  <si>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</si>
  <si>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</si>
  <si>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</si>
  <si>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</si>
  <si>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</si>
  <si>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</si>
  <si>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</si>
  <si>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</si>
  <si>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</si>
  <si>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</si>
  <si>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</si>
  <si>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</si>
  <si>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</si>
  <si>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</si>
  <si>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</si>
  <si>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이자</t>
    <phoneticPr fontId="2" type="noConversion"/>
  </si>
  <si>
    <t>납입금액</t>
    <phoneticPr fontId="2" type="noConversion"/>
  </si>
  <si>
    <t>납입횟수</t>
    <phoneticPr fontId="2" type="noConversion"/>
  </si>
  <si>
    <t>미래가치</t>
    <phoneticPr fontId="2" type="noConversion"/>
  </si>
  <si>
    <t>[표1] 지점별 영업 실적</t>
    <phoneticPr fontId="2" type="noConversion"/>
  </si>
  <si>
    <t>지점명</t>
    <phoneticPr fontId="2" type="noConversion"/>
  </si>
  <si>
    <t>1월</t>
    <phoneticPr fontId="2" type="noConversion"/>
  </si>
  <si>
    <t>2월</t>
    <phoneticPr fontId="2" type="noConversion"/>
  </si>
  <si>
    <t>전월대비 증감율</t>
    <phoneticPr fontId="2" type="noConversion"/>
  </si>
  <si>
    <t>서울점</t>
    <phoneticPr fontId="2" type="noConversion"/>
  </si>
  <si>
    <t>오산점</t>
    <phoneticPr fontId="2" type="noConversion"/>
  </si>
  <si>
    <t>안양점</t>
    <phoneticPr fontId="2" type="noConversion"/>
  </si>
  <si>
    <t>인천점</t>
    <phoneticPr fontId="2" type="noConversion"/>
  </si>
  <si>
    <t>수원점</t>
    <phoneticPr fontId="2" type="noConversion"/>
  </si>
  <si>
    <t>성남점</t>
    <phoneticPr fontId="2" type="noConversion"/>
  </si>
  <si>
    <t>파주점</t>
    <phoneticPr fontId="2" type="noConversion"/>
  </si>
  <si>
    <t>휴점</t>
    <phoneticPr fontId="2" type="noConversion"/>
  </si>
  <si>
    <t>부천점</t>
    <phoneticPr fontId="2" type="noConversion"/>
  </si>
  <si>
    <t>안산점</t>
    <phoneticPr fontId="2" type="noConversion"/>
  </si>
  <si>
    <t>시흥점</t>
    <phoneticPr fontId="2" type="noConversion"/>
  </si>
  <si>
    <t>고양점</t>
    <phoneticPr fontId="2" type="noConversion"/>
  </si>
  <si>
    <t>화성점</t>
    <phoneticPr fontId="2" type="noConversion"/>
  </si>
  <si>
    <t>평택점</t>
    <phoneticPr fontId="2" type="noConversion"/>
  </si>
  <si>
    <t>김포점</t>
    <phoneticPr fontId="2" type="noConversion"/>
  </si>
  <si>
    <t>군포점</t>
    <phoneticPr fontId="2" type="noConversion"/>
  </si>
  <si>
    <t>하남점</t>
    <phoneticPr fontId="2" type="noConversion"/>
  </si>
  <si>
    <t>남양주점</t>
    <phoneticPr fontId="2" type="noConversion"/>
  </si>
  <si>
    <t>대전점</t>
    <phoneticPr fontId="2" type="noConversion"/>
  </si>
  <si>
    <t>대리점</t>
  </si>
  <si>
    <t>판매수량</t>
  </si>
  <si>
    <t>총판매금액</t>
  </si>
  <si>
    <t>부산</t>
  </si>
  <si>
    <t>광주</t>
  </si>
  <si>
    <t>인천</t>
  </si>
  <si>
    <t xml:space="preserve">[표1] </t>
    <phoneticPr fontId="2" type="noConversion"/>
  </si>
  <si>
    <t>구매자명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</si>
  <si>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</si>
  <si>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</si>
  <si>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</si>
  <si>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</si>
  <si>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</si>
  <si>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홍길동</t>
  </si>
  <si>
    <t>한라봉</t>
  </si>
  <si>
    <t>좋음</t>
  </si>
  <si>
    <t>천애향</t>
    <phoneticPr fontId="2" type="noConversion"/>
  </si>
  <si>
    <t>한라봉</t>
    <phoneticPr fontId="2" type="noConversion"/>
  </si>
  <si>
    <t>오렌지</t>
    <phoneticPr fontId="2" type="noConversion"/>
  </si>
  <si>
    <t>감귤</t>
    <phoneticPr fontId="2" type="noConversion"/>
  </si>
  <si>
    <t>조건</t>
    <phoneticPr fontId="2" type="noConversion"/>
  </si>
  <si>
    <t>결제방법</t>
  </si>
  <si>
    <t>(모두)</t>
  </si>
  <si>
    <t>예약</t>
  </si>
  <si>
    <t>입퇴원</t>
  </si>
  <si>
    <t>진료</t>
  </si>
  <si>
    <t>총합계</t>
  </si>
  <si>
    <t>지상-2</t>
  </si>
  <si>
    <t>지하</t>
  </si>
  <si>
    <t>지상-1</t>
  </si>
  <si>
    <t>구분</t>
  </si>
  <si>
    <t>주차장</t>
  </si>
  <si>
    <t>차량수</t>
  </si>
  <si>
    <t>평균 : 이용금액</t>
  </si>
  <si>
    <t>msgbox date(),,"폼 종료"</t>
    <phoneticPr fontId="2" type="noConversion"/>
  </si>
  <si>
    <t>unload 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</si>
</sst>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_ "/>
    <numFmt numFmtId="177" formatCode="&quot;~&quot;\ General"/>
    <numFmt numFmtId="178" formatCode="0.0_ "/>
    <numFmt numFmtId="179" formatCode="#,##0&quot;원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4" borderId="2" xfId="0" applyFill="1" applyBorder="1" applyAlignment="1">
      <alignment horizontal="center" vertical="center"/>
    </xf>
    <xf numFmtId="41" fontId="0" fillId="0" borderId="2" xfId="1" applyFont="1" applyBorder="1">
      <alignment vertical="center"/>
    </xf>
    <xf numFmtId="176" fontId="0" fillId="0" borderId="3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0" fillId="5" borderId="0" xfId="0" applyFill="1" applyAlignment="1">
      <alignment horizontal="right" vertical="center"/>
    </xf>
    <xf numFmtId="14" fontId="0" fillId="5" borderId="0" xfId="0" applyNumberFormat="1" applyFill="1">
      <alignment vertical="center"/>
    </xf>
    <xf numFmtId="41" fontId="0" fillId="0" borderId="2" xfId="1" applyFont="1" applyBorder="1" applyAlignment="1">
      <alignment horizontal="center" vertical="center"/>
    </xf>
    <xf numFmtId="0" fontId="3" fillId="0" borderId="0" xfId="0" applyFont="1">
      <alignment vertical="center"/>
    </xf>
    <xf numFmtId="14" fontId="3" fillId="0" borderId="2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41" fontId="3" fillId="0" borderId="2" xfId="1" applyFont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2" xfId="0" applyFont="1" applyBorder="1">
      <alignment vertical="center"/>
    </xf>
    <xf numFmtId="9" fontId="7" fillId="0" borderId="2" xfId="0" applyNumberFormat="1" applyFont="1" applyBorder="1">
      <alignment vertical="center"/>
    </xf>
    <xf numFmtId="41" fontId="7" fillId="0" borderId="2" xfId="1" applyFont="1" applyBorder="1">
      <alignment vertical="center"/>
    </xf>
    <xf numFmtId="3" fontId="7" fillId="0" borderId="2" xfId="0" applyNumberFormat="1" applyFont="1" applyBorder="1">
      <alignment vertical="center"/>
    </xf>
    <xf numFmtId="0" fontId="7" fillId="0" borderId="0" xfId="0" applyFont="1">
      <alignment vertical="center"/>
    </xf>
    <xf numFmtId="3" fontId="7" fillId="0" borderId="0" xfId="0" applyNumberFormat="1" applyFont="1">
      <alignment vertical="center"/>
    </xf>
    <xf numFmtId="41" fontId="7" fillId="0" borderId="3" xfId="1" applyFont="1" applyBorder="1" applyAlignment="1">
      <alignment horizontal="center" vertical="center"/>
    </xf>
    <xf numFmtId="10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1" fontId="7" fillId="0" borderId="2" xfId="1" applyFont="1" applyBorder="1" applyAlignment="1">
      <alignment horizontal="center" vertical="center"/>
    </xf>
    <xf numFmtId="0" fontId="0" fillId="0" borderId="2" xfId="2" applyNumberFormat="1" applyFont="1" applyBorder="1">
      <alignment vertical="center"/>
    </xf>
    <xf numFmtId="0" fontId="1" fillId="3" borderId="8" xfId="4" applyBorder="1" applyAlignment="1">
      <alignment horizontal="center" vertical="center"/>
    </xf>
    <xf numFmtId="0" fontId="1" fillId="3" borderId="9" xfId="4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9" fontId="0" fillId="0" borderId="2" xfId="0" applyNumberFormat="1" applyBorder="1">
      <alignment vertical="center"/>
    </xf>
    <xf numFmtId="0" fontId="0" fillId="0" borderId="0" xfId="0" quotePrefix="1" applyAlignment="1">
      <alignment vertical="center" wrapText="1"/>
    </xf>
    <xf numFmtId="0" fontId="8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</cellXfs>
  <cellStyles count="5">
    <cellStyle name="60% - 강조색1" xfId="4" builtinId="32"/>
    <cellStyle name="메모" xfId="3" builtinId="10"/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B6DD-42CA-A7D9-54E879F18DBA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6DD-42CA-A7D9-54E879F18DB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6DD-42CA-A7D9-54E879F18DBA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6DD-42CA-A7D9-54E879F18DBA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DD-42CA-A7D9-54E879F18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EE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0</xdr:colOff>
          <xdr:row>1</xdr:row>
          <xdr:rowOff>133350</xdr:rowOff>
        </xdr:to>
        <xdr:sp macro="" textlink="">
          <xdr:nvSpPr>
            <xdr:cNvPr id="11265" name="cmd구매후기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7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10" refreshedDate="45833.945944791667" backgroundQuery="1" createdVersion="8" refreshedVersion="8" minRefreshableVersion="3" recordCount="27" xr:uid="{FFCBB14B-414A-4F54-945F-FD8451579E05}">
  <cacheSource type="external" connectionId="1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054E6F-A165-4B74-AE5F-F1570FF0E677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275E-B1F2-4301-8B5E-EBACBED437C0}">
  <sheetPr codeName="Sheet2"/>
  <dimension ref="B2:K40"/>
  <sheetViews>
    <sheetView topLeftCell="A4" zoomScaleNormal="100" workbookViewId="0">
      <selection activeCell="N7" sqref="N7"/>
    </sheetView>
  </sheetViews>
  <sheetFormatPr defaultRowHeight="16.5"/>
  <cols>
    <col min="1" max="1" width="2" customWidth="1"/>
    <col min="2" max="2" width="9" bestFit="1" customWidth="1"/>
    <col min="3" max="3" width="13.25" bestFit="1" customWidth="1"/>
    <col min="4" max="4" width="8.125" bestFit="1" customWidth="1"/>
    <col min="5" max="5" width="17" customWidth="1"/>
    <col min="7" max="7" width="9" bestFit="1" customWidth="1"/>
    <col min="8" max="10" width="4.375" bestFit="1" customWidth="1"/>
    <col min="11" max="11" width="5.875" bestFit="1" customWidth="1"/>
  </cols>
  <sheetData>
    <row r="2" spans="2:11">
      <c r="B2" s="1" t="s">
        <v>0</v>
      </c>
      <c r="C2" s="1" t="s">
        <v>1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2:11">
      <c r="B3" s="2" t="s">
        <v>10</v>
      </c>
      <c r="C3" s="3">
        <v>45569</v>
      </c>
      <c r="D3" s="2" t="s">
        <v>11</v>
      </c>
      <c r="E3" s="4" t="s">
        <v>12</v>
      </c>
      <c r="F3" s="4">
        <v>24</v>
      </c>
      <c r="G3" s="4">
        <v>1</v>
      </c>
      <c r="H3" s="1" t="s">
        <v>13</v>
      </c>
      <c r="I3" s="1" t="s">
        <v>13</v>
      </c>
      <c r="J3" s="1"/>
      <c r="K3" s="4">
        <v>250</v>
      </c>
    </row>
    <row r="4" spans="2:11">
      <c r="B4" s="1" t="s">
        <v>14</v>
      </c>
      <c r="C4" s="3">
        <v>44370</v>
      </c>
      <c r="D4" s="1" t="s">
        <v>15</v>
      </c>
      <c r="E4" s="4" t="s">
        <v>16</v>
      </c>
      <c r="F4" s="4">
        <v>25</v>
      </c>
      <c r="G4" s="4">
        <v>0</v>
      </c>
      <c r="H4" s="1" t="s">
        <v>13</v>
      </c>
      <c r="I4" s="1" t="s">
        <v>13</v>
      </c>
      <c r="J4" s="1"/>
      <c r="K4" s="4">
        <v>240</v>
      </c>
    </row>
    <row r="5" spans="2:11">
      <c r="B5" s="2" t="s">
        <v>17</v>
      </c>
      <c r="C5" s="3">
        <v>44474</v>
      </c>
      <c r="D5" s="2" t="s">
        <v>18</v>
      </c>
      <c r="E5" s="4" t="s">
        <v>12</v>
      </c>
      <c r="F5" s="4">
        <v>25</v>
      </c>
      <c r="G5" s="4">
        <v>0</v>
      </c>
      <c r="H5" s="1"/>
      <c r="I5" s="1"/>
      <c r="J5" s="1" t="s">
        <v>13</v>
      </c>
      <c r="K5" s="4">
        <v>215</v>
      </c>
    </row>
    <row r="6" spans="2:11">
      <c r="B6" s="2" t="s">
        <v>19</v>
      </c>
      <c r="C6" s="3">
        <v>44307</v>
      </c>
      <c r="D6" s="2" t="s">
        <v>20</v>
      </c>
      <c r="E6" s="4" t="s">
        <v>21</v>
      </c>
      <c r="F6" s="4">
        <v>23</v>
      </c>
      <c r="G6" s="4">
        <v>2</v>
      </c>
      <c r="H6" s="1" t="s">
        <v>13</v>
      </c>
      <c r="I6" s="1"/>
      <c r="J6" s="1"/>
      <c r="K6" s="4">
        <v>220</v>
      </c>
    </row>
    <row r="7" spans="2:11">
      <c r="B7" s="2" t="s">
        <v>22</v>
      </c>
      <c r="C7" s="3">
        <v>45059</v>
      </c>
      <c r="D7" s="2" t="s">
        <v>23</v>
      </c>
      <c r="E7" s="4" t="s">
        <v>24</v>
      </c>
      <c r="F7" s="4">
        <v>23</v>
      </c>
      <c r="G7" s="4">
        <v>2</v>
      </c>
      <c r="H7" s="1" t="s">
        <v>13</v>
      </c>
      <c r="I7" s="1"/>
      <c r="J7" s="1"/>
      <c r="K7" s="4">
        <v>220</v>
      </c>
    </row>
    <row r="8" spans="2:11">
      <c r="B8" s="2" t="s">
        <v>25</v>
      </c>
      <c r="C8" s="3">
        <v>44471</v>
      </c>
      <c r="D8" s="2" t="s">
        <v>26</v>
      </c>
      <c r="E8" s="4" t="s">
        <v>27</v>
      </c>
      <c r="F8" s="4">
        <v>22</v>
      </c>
      <c r="G8" s="4">
        <v>3</v>
      </c>
      <c r="H8" s="1" t="s">
        <v>13</v>
      </c>
      <c r="I8" s="1"/>
      <c r="J8" s="1" t="s">
        <v>13</v>
      </c>
      <c r="K8" s="4">
        <v>265</v>
      </c>
    </row>
    <row r="9" spans="2:11">
      <c r="B9" s="2" t="s">
        <v>28</v>
      </c>
      <c r="C9" s="3">
        <v>44428</v>
      </c>
      <c r="D9" s="2" t="s">
        <v>29</v>
      </c>
      <c r="E9" s="4" t="s">
        <v>21</v>
      </c>
      <c r="F9" s="4">
        <v>20</v>
      </c>
      <c r="G9" s="4">
        <v>5</v>
      </c>
      <c r="H9" s="1"/>
      <c r="I9" s="1"/>
      <c r="J9" s="1" t="s">
        <v>13</v>
      </c>
      <c r="K9" s="4">
        <v>235</v>
      </c>
    </row>
    <row r="10" spans="2:11">
      <c r="B10" s="2" t="s">
        <v>30</v>
      </c>
      <c r="C10" s="3">
        <v>44856</v>
      </c>
      <c r="D10" s="2" t="s">
        <v>31</v>
      </c>
      <c r="E10" s="4" t="s">
        <v>16</v>
      </c>
      <c r="F10" s="4">
        <v>24</v>
      </c>
      <c r="G10" s="4">
        <v>1</v>
      </c>
      <c r="H10" s="1"/>
      <c r="I10" s="1" t="s">
        <v>13</v>
      </c>
      <c r="J10" s="1"/>
      <c r="K10" s="4">
        <v>230</v>
      </c>
    </row>
    <row r="11" spans="2:11">
      <c r="B11" s="2" t="s">
        <v>32</v>
      </c>
      <c r="C11" s="3">
        <v>45479</v>
      </c>
      <c r="D11" s="2" t="s">
        <v>33</v>
      </c>
      <c r="E11" s="4" t="s">
        <v>34</v>
      </c>
      <c r="F11" s="4">
        <v>25</v>
      </c>
      <c r="G11" s="4">
        <v>0</v>
      </c>
      <c r="H11" s="1" t="s">
        <v>13</v>
      </c>
      <c r="I11" s="1" t="s">
        <v>13</v>
      </c>
      <c r="J11" s="1" t="s">
        <v>13</v>
      </c>
      <c r="K11" s="4">
        <v>260</v>
      </c>
    </row>
    <row r="12" spans="2:11">
      <c r="B12" s="2" t="s">
        <v>35</v>
      </c>
      <c r="C12" s="3">
        <v>45081</v>
      </c>
      <c r="D12" s="2" t="s">
        <v>36</v>
      </c>
      <c r="E12" s="4" t="s">
        <v>34</v>
      </c>
      <c r="F12" s="4">
        <v>24</v>
      </c>
      <c r="G12" s="4">
        <v>1</v>
      </c>
      <c r="H12" s="1" t="s">
        <v>13</v>
      </c>
      <c r="I12" s="1"/>
      <c r="J12" s="1"/>
      <c r="K12" s="4">
        <v>250</v>
      </c>
    </row>
    <row r="13" spans="2:11">
      <c r="B13" s="2" t="s">
        <v>37</v>
      </c>
      <c r="C13" s="3">
        <v>44353</v>
      </c>
      <c r="D13" s="2" t="s">
        <v>38</v>
      </c>
      <c r="E13" s="4" t="s">
        <v>39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>
      <c r="B14" s="2" t="s">
        <v>40</v>
      </c>
      <c r="C14" s="3">
        <v>44669</v>
      </c>
      <c r="D14" s="2" t="s">
        <v>41</v>
      </c>
      <c r="E14" s="4" t="s">
        <v>39</v>
      </c>
      <c r="F14" s="4">
        <v>25</v>
      </c>
      <c r="G14" s="4">
        <v>0</v>
      </c>
      <c r="H14" s="1" t="s">
        <v>13</v>
      </c>
      <c r="I14" s="1"/>
      <c r="J14" s="1" t="s">
        <v>13</v>
      </c>
      <c r="K14" s="4">
        <v>255</v>
      </c>
    </row>
    <row r="15" spans="2:11">
      <c r="B15" s="1" t="s">
        <v>42</v>
      </c>
      <c r="C15" s="3">
        <v>44246</v>
      </c>
      <c r="D15" s="1" t="s">
        <v>43</v>
      </c>
      <c r="E15" s="4" t="s">
        <v>27</v>
      </c>
      <c r="F15" s="4">
        <v>25</v>
      </c>
      <c r="G15" s="4">
        <v>0</v>
      </c>
      <c r="H15" s="1" t="s">
        <v>13</v>
      </c>
      <c r="I15" s="1"/>
      <c r="J15" s="1"/>
      <c r="K15" s="4">
        <v>210</v>
      </c>
    </row>
    <row r="16" spans="2:11">
      <c r="B16" s="2" t="s">
        <v>44</v>
      </c>
      <c r="C16" s="3">
        <v>44231</v>
      </c>
      <c r="D16" s="2" t="s">
        <v>45</v>
      </c>
      <c r="E16" s="4" t="s">
        <v>24</v>
      </c>
      <c r="F16" s="4">
        <v>25</v>
      </c>
      <c r="G16" s="4">
        <v>0</v>
      </c>
      <c r="H16" s="1"/>
      <c r="I16" s="1"/>
      <c r="J16" s="1" t="s">
        <v>13</v>
      </c>
      <c r="K16" s="4">
        <v>230</v>
      </c>
    </row>
    <row r="17" spans="2:11">
      <c r="B17" s="2" t="s">
        <v>46</v>
      </c>
      <c r="C17" s="3">
        <v>45453</v>
      </c>
      <c r="D17" s="2" t="s">
        <v>47</v>
      </c>
      <c r="E17" s="4" t="s">
        <v>34</v>
      </c>
      <c r="F17" s="4">
        <v>24</v>
      </c>
      <c r="G17" s="4">
        <v>1</v>
      </c>
      <c r="H17" s="1"/>
      <c r="I17" s="1" t="s">
        <v>13</v>
      </c>
      <c r="J17" s="1" t="s">
        <v>13</v>
      </c>
      <c r="K17" s="4">
        <v>245</v>
      </c>
    </row>
    <row r="18" spans="2:11">
      <c r="B18" s="2" t="s">
        <v>48</v>
      </c>
      <c r="C18" s="3">
        <v>44277</v>
      </c>
      <c r="D18" s="2" t="s">
        <v>49</v>
      </c>
      <c r="E18" s="4" t="s">
        <v>50</v>
      </c>
      <c r="F18" s="4">
        <v>25</v>
      </c>
      <c r="G18" s="4">
        <v>0</v>
      </c>
      <c r="H18" s="1"/>
      <c r="I18" s="1" t="s">
        <v>13</v>
      </c>
      <c r="J18" s="1" t="s">
        <v>13</v>
      </c>
      <c r="K18" s="4">
        <v>250</v>
      </c>
    </row>
    <row r="19" spans="2:11">
      <c r="B19" s="2" t="s">
        <v>51</v>
      </c>
      <c r="C19" s="3">
        <v>44370</v>
      </c>
      <c r="D19" s="2" t="s">
        <v>52</v>
      </c>
      <c r="E19" s="4" t="s">
        <v>21</v>
      </c>
      <c r="F19" s="4">
        <v>23</v>
      </c>
      <c r="G19" s="4">
        <v>2</v>
      </c>
      <c r="H19" s="1"/>
      <c r="I19" s="1" t="s">
        <v>13</v>
      </c>
      <c r="J19" s="1"/>
      <c r="K19" s="4">
        <v>230</v>
      </c>
    </row>
    <row r="20" spans="2:11">
      <c r="B20" s="2" t="s">
        <v>53</v>
      </c>
      <c r="C20" s="3">
        <v>44619</v>
      </c>
      <c r="D20" s="2" t="s">
        <v>54</v>
      </c>
      <c r="E20" s="4" t="s">
        <v>34</v>
      </c>
      <c r="F20" s="4">
        <v>25</v>
      </c>
      <c r="G20" s="4">
        <v>0</v>
      </c>
      <c r="H20" s="1" t="s">
        <v>13</v>
      </c>
      <c r="I20" s="1"/>
      <c r="J20" s="1" t="s">
        <v>13</v>
      </c>
      <c r="K20" s="4">
        <v>240</v>
      </c>
    </row>
    <row r="21" spans="2:11">
      <c r="B21" s="2" t="s">
        <v>55</v>
      </c>
      <c r="C21" s="3">
        <v>44688</v>
      </c>
      <c r="D21" s="2" t="s">
        <v>56</v>
      </c>
      <c r="E21" s="4" t="s">
        <v>57</v>
      </c>
      <c r="F21" s="4">
        <v>25</v>
      </c>
      <c r="G21" s="4">
        <v>0</v>
      </c>
      <c r="H21" s="1" t="s">
        <v>13</v>
      </c>
      <c r="I21" s="1" t="s">
        <v>13</v>
      </c>
      <c r="J21" s="1" t="s">
        <v>13</v>
      </c>
      <c r="K21" s="4">
        <v>280</v>
      </c>
    </row>
    <row r="22" spans="2:11">
      <c r="B22" s="2" t="s">
        <v>58</v>
      </c>
      <c r="C22" s="3">
        <v>44701</v>
      </c>
      <c r="D22" s="2" t="s">
        <v>59</v>
      </c>
      <c r="E22" s="4" t="s">
        <v>21</v>
      </c>
      <c r="F22" s="4">
        <v>25</v>
      </c>
      <c r="G22" s="4">
        <v>0</v>
      </c>
      <c r="H22" s="1" t="s">
        <v>13</v>
      </c>
      <c r="I22" s="1" t="s">
        <v>13</v>
      </c>
      <c r="J22" s="1" t="s">
        <v>13</v>
      </c>
      <c r="K22" s="4">
        <v>270</v>
      </c>
    </row>
    <row r="23" spans="2:11">
      <c r="B23" s="2" t="s">
        <v>60</v>
      </c>
      <c r="C23" s="3">
        <v>45181</v>
      </c>
      <c r="D23" s="2" t="s">
        <v>61</v>
      </c>
      <c r="E23" s="4" t="s">
        <v>39</v>
      </c>
      <c r="F23" s="4">
        <v>24</v>
      </c>
      <c r="G23" s="4">
        <v>1</v>
      </c>
      <c r="H23" s="1" t="s">
        <v>13</v>
      </c>
      <c r="I23" s="1" t="s">
        <v>13</v>
      </c>
      <c r="J23" s="1" t="s">
        <v>13</v>
      </c>
      <c r="K23" s="4">
        <v>290</v>
      </c>
    </row>
    <row r="24" spans="2:11">
      <c r="B24" s="2" t="s">
        <v>62</v>
      </c>
      <c r="C24" s="3">
        <v>44313</v>
      </c>
      <c r="D24" s="2" t="s">
        <v>63</v>
      </c>
      <c r="E24" s="4" t="s">
        <v>24</v>
      </c>
      <c r="F24" s="4">
        <v>25</v>
      </c>
      <c r="G24" s="4">
        <v>0</v>
      </c>
      <c r="H24" s="1" t="s">
        <v>13</v>
      </c>
      <c r="I24" s="1" t="s">
        <v>13</v>
      </c>
      <c r="J24" s="1" t="s">
        <v>13</v>
      </c>
      <c r="K24" s="4">
        <v>265</v>
      </c>
    </row>
    <row r="25" spans="2:11">
      <c r="B25" s="2" t="s">
        <v>64</v>
      </c>
      <c r="C25" s="3">
        <v>45577</v>
      </c>
      <c r="D25" s="2" t="s">
        <v>65</v>
      </c>
      <c r="E25" s="4" t="s">
        <v>34</v>
      </c>
      <c r="F25" s="4">
        <v>23</v>
      </c>
      <c r="G25" s="4">
        <v>2</v>
      </c>
      <c r="H25" s="1" t="s">
        <v>13</v>
      </c>
      <c r="I25" s="1"/>
      <c r="J25" s="1"/>
      <c r="K25" s="4">
        <v>205</v>
      </c>
    </row>
    <row r="26" spans="2:11">
      <c r="B26" s="2" t="s">
        <v>66</v>
      </c>
      <c r="C26" s="3">
        <v>44495</v>
      </c>
      <c r="D26" s="2" t="s">
        <v>67</v>
      </c>
      <c r="E26" s="4" t="s">
        <v>39</v>
      </c>
      <c r="F26" s="4">
        <v>23</v>
      </c>
      <c r="G26" s="4">
        <v>2</v>
      </c>
      <c r="H26" s="1"/>
      <c r="I26" s="1" t="s">
        <v>13</v>
      </c>
      <c r="J26" s="1" t="s">
        <v>13</v>
      </c>
      <c r="K26" s="4">
        <v>230</v>
      </c>
    </row>
    <row r="27" spans="2:11">
      <c r="B27" s="2" t="s">
        <v>68</v>
      </c>
      <c r="C27" s="3">
        <v>45072</v>
      </c>
      <c r="D27" s="2" t="s">
        <v>69</v>
      </c>
      <c r="E27" s="4" t="s">
        <v>50</v>
      </c>
      <c r="F27" s="4">
        <v>15</v>
      </c>
      <c r="G27" s="4">
        <v>10</v>
      </c>
      <c r="H27" s="1" t="s">
        <v>13</v>
      </c>
      <c r="I27" s="1" t="s">
        <v>13</v>
      </c>
      <c r="J27" s="1" t="s">
        <v>13</v>
      </c>
      <c r="K27" s="4">
        <v>260</v>
      </c>
    </row>
    <row r="28" spans="2:11">
      <c r="B28" s="2" t="s">
        <v>70</v>
      </c>
      <c r="C28" s="3">
        <v>45536</v>
      </c>
      <c r="D28" s="2" t="s">
        <v>71</v>
      </c>
      <c r="E28" s="4" t="s">
        <v>21</v>
      </c>
      <c r="F28" s="4">
        <v>25</v>
      </c>
      <c r="G28" s="4">
        <v>0</v>
      </c>
      <c r="H28" s="1"/>
      <c r="I28" s="1" t="s">
        <v>13</v>
      </c>
      <c r="J28" s="1"/>
      <c r="K28" s="4">
        <v>200</v>
      </c>
    </row>
    <row r="29" spans="2:11">
      <c r="B29" s="2" t="s">
        <v>72</v>
      </c>
      <c r="C29" s="3">
        <v>44421</v>
      </c>
      <c r="D29" s="2" t="s">
        <v>73</v>
      </c>
      <c r="E29" s="4" t="s">
        <v>16</v>
      </c>
      <c r="F29" s="4">
        <v>25</v>
      </c>
      <c r="G29" s="4">
        <v>0</v>
      </c>
      <c r="H29" s="1"/>
      <c r="I29" s="1" t="s">
        <v>13</v>
      </c>
      <c r="J29" s="1"/>
      <c r="K29" s="4">
        <v>215</v>
      </c>
    </row>
    <row r="30" spans="2:11">
      <c r="B30" s="2" t="s">
        <v>74</v>
      </c>
      <c r="C30" s="3">
        <v>44663</v>
      </c>
      <c r="D30" s="2" t="s">
        <v>75</v>
      </c>
      <c r="E30" s="4" t="s">
        <v>57</v>
      </c>
      <c r="F30" s="4">
        <v>22</v>
      </c>
      <c r="G30" s="4">
        <v>3</v>
      </c>
      <c r="H30" s="1" t="s">
        <v>13</v>
      </c>
      <c r="I30" s="1" t="s">
        <v>13</v>
      </c>
      <c r="J30" s="1" t="s">
        <v>13</v>
      </c>
      <c r="K30" s="4">
        <v>280</v>
      </c>
    </row>
    <row r="31" spans="2:11">
      <c r="B31" s="2" t="s">
        <v>76</v>
      </c>
      <c r="C31" s="3">
        <v>44417</v>
      </c>
      <c r="D31" s="2" t="s">
        <v>77</v>
      </c>
      <c r="E31" s="4" t="s">
        <v>34</v>
      </c>
      <c r="F31" s="4">
        <v>23</v>
      </c>
      <c r="G31" s="4">
        <v>2</v>
      </c>
      <c r="H31" s="1"/>
      <c r="I31" s="1" t="s">
        <v>13</v>
      </c>
      <c r="J31" s="1"/>
      <c r="K31" s="4">
        <v>235</v>
      </c>
    </row>
    <row r="32" spans="2:11">
      <c r="B32" s="1" t="s">
        <v>78</v>
      </c>
      <c r="C32" s="3">
        <v>45050</v>
      </c>
      <c r="D32" s="1" t="s">
        <v>79</v>
      </c>
      <c r="E32" s="4" t="s">
        <v>39</v>
      </c>
      <c r="F32" s="4">
        <v>17</v>
      </c>
      <c r="G32" s="4">
        <v>8</v>
      </c>
      <c r="H32" s="1" t="s">
        <v>13</v>
      </c>
      <c r="I32" s="1" t="s">
        <v>13</v>
      </c>
      <c r="J32" s="1" t="s">
        <v>13</v>
      </c>
      <c r="K32" s="4">
        <v>265</v>
      </c>
    </row>
    <row r="34" spans="2:11">
      <c r="B34" s="48" t="s">
        <v>245</v>
      </c>
    </row>
    <row r="35" spans="2:11">
      <c r="B35" t="b">
        <f>AND(COUNTA(H3:J3)=3,K3&gt;=280)</f>
        <v>0</v>
      </c>
    </row>
    <row r="37" spans="2:11">
      <c r="B37" s="1" t="s">
        <v>0</v>
      </c>
      <c r="C37" s="1" t="s">
        <v>1</v>
      </c>
      <c r="D37" s="1" t="s">
        <v>2</v>
      </c>
      <c r="E37" s="2" t="s">
        <v>3</v>
      </c>
      <c r="F37" s="1" t="s">
        <v>4</v>
      </c>
      <c r="G37" s="1" t="s">
        <v>5</v>
      </c>
      <c r="H37" s="1" t="s">
        <v>6</v>
      </c>
      <c r="I37" s="1" t="s">
        <v>7</v>
      </c>
      <c r="J37" s="1" t="s">
        <v>8</v>
      </c>
      <c r="K37" s="1" t="s">
        <v>9</v>
      </c>
    </row>
    <row r="38" spans="2:11">
      <c r="B38" s="2" t="s">
        <v>55</v>
      </c>
      <c r="C38" s="3">
        <v>44688</v>
      </c>
      <c r="D38" s="2" t="s">
        <v>56</v>
      </c>
      <c r="E38" s="4" t="s">
        <v>57</v>
      </c>
      <c r="F38" s="4">
        <v>25</v>
      </c>
      <c r="G38" s="4">
        <v>0</v>
      </c>
      <c r="H38" s="1" t="s">
        <v>13</v>
      </c>
      <c r="I38" s="1" t="s">
        <v>13</v>
      </c>
      <c r="J38" s="1" t="s">
        <v>13</v>
      </c>
      <c r="K38" s="4">
        <v>280</v>
      </c>
    </row>
    <row r="39" spans="2:11">
      <c r="B39" s="2" t="s">
        <v>60</v>
      </c>
      <c r="C39" s="3">
        <v>45181</v>
      </c>
      <c r="D39" s="2" t="s">
        <v>61</v>
      </c>
      <c r="E39" s="4" t="s">
        <v>39</v>
      </c>
      <c r="F39" s="4">
        <v>24</v>
      </c>
      <c r="G39" s="4">
        <v>1</v>
      </c>
      <c r="H39" s="1" t="s">
        <v>13</v>
      </c>
      <c r="I39" s="1" t="s">
        <v>13</v>
      </c>
      <c r="J39" s="1" t="s">
        <v>13</v>
      </c>
      <c r="K39" s="4">
        <v>290</v>
      </c>
    </row>
    <row r="40" spans="2:11">
      <c r="B40" s="2" t="s">
        <v>74</v>
      </c>
      <c r="C40" s="3">
        <v>44663</v>
      </c>
      <c r="D40" s="2" t="s">
        <v>75</v>
      </c>
      <c r="E40" s="4" t="s">
        <v>57</v>
      </c>
      <c r="F40" s="4">
        <v>22</v>
      </c>
      <c r="G40" s="4">
        <v>3</v>
      </c>
      <c r="H40" s="1" t="s">
        <v>13</v>
      </c>
      <c r="I40" s="1" t="s">
        <v>13</v>
      </c>
      <c r="J40" s="1" t="s">
        <v>13</v>
      </c>
      <c r="K40" s="4">
        <v>280</v>
      </c>
    </row>
  </sheetData>
  <phoneticPr fontId="2" type="noConversion"/>
  <conditionalFormatting sqref="B3:K32">
    <cfRule type="expression" dxfId="0" priority="1">
      <formula>AND(MOD(LEFT($B3,2),2)=0,YEAR($C3)=2021)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189B6-2A12-4215-A440-8644467833F1}">
  <sheetPr codeName="Sheet3">
    <pageSetUpPr fitToPage="1"/>
  </sheetPr>
  <dimension ref="A1:M67"/>
  <sheetViews>
    <sheetView workbookViewId="0">
      <selection activeCell="Q10" sqref="Q10"/>
    </sheetView>
  </sheetViews>
  <sheetFormatPr defaultColWidth="9" defaultRowHeight="16.5"/>
  <cols>
    <col min="1" max="1" width="11.375" style="17" customWidth="1"/>
    <col min="2" max="2" width="14.5" style="17" bestFit="1" customWidth="1"/>
    <col min="3" max="3" width="5.5" style="17" bestFit="1" customWidth="1"/>
    <col min="4" max="4" width="11" style="17" bestFit="1" customWidth="1"/>
    <col min="5" max="5" width="6" style="17" customWidth="1"/>
    <col min="6" max="6" width="13" style="17" bestFit="1" customWidth="1"/>
    <col min="7" max="7" width="12.375" style="17" customWidth="1"/>
    <col min="8" max="8" width="15.125" style="17" bestFit="1" customWidth="1"/>
    <col min="9" max="11" width="11" style="17" bestFit="1" customWidth="1"/>
    <col min="12" max="13" width="8.75" style="17" customWidth="1"/>
    <col min="14" max="16384" width="9" style="17"/>
  </cols>
  <sheetData>
    <row r="1" spans="1:13">
      <c r="A1" s="17" t="s">
        <v>99</v>
      </c>
    </row>
    <row r="2" spans="1:13">
      <c r="A2" s="2" t="s">
        <v>100</v>
      </c>
      <c r="B2" s="2" t="s">
        <v>101</v>
      </c>
      <c r="C2" s="2" t="s">
        <v>102</v>
      </c>
      <c r="D2" s="2" t="s">
        <v>103</v>
      </c>
      <c r="E2" s="2" t="s">
        <v>104</v>
      </c>
      <c r="F2" s="2" t="s">
        <v>105</v>
      </c>
      <c r="G2" s="2" t="s">
        <v>106</v>
      </c>
      <c r="H2" s="2" t="s">
        <v>107</v>
      </c>
      <c r="I2" s="2" t="s">
        <v>108</v>
      </c>
      <c r="J2" s="2" t="s">
        <v>109</v>
      </c>
      <c r="K2" s="2" t="s">
        <v>110</v>
      </c>
      <c r="L2" s="2" t="s">
        <v>111</v>
      </c>
      <c r="M2" s="2" t="s">
        <v>112</v>
      </c>
    </row>
    <row r="3" spans="1:13">
      <c r="A3" s="2" t="s">
        <v>113</v>
      </c>
      <c r="B3" s="2">
        <v>453555</v>
      </c>
      <c r="C3" s="2" t="s">
        <v>114</v>
      </c>
      <c r="D3" s="2">
        <v>82</v>
      </c>
      <c r="E3" s="2" t="s">
        <v>115</v>
      </c>
      <c r="F3" s="18">
        <v>45310</v>
      </c>
      <c r="G3" s="2" t="s">
        <v>116</v>
      </c>
      <c r="H3" s="2" t="s">
        <v>117</v>
      </c>
      <c r="I3" s="19">
        <v>0.2</v>
      </c>
      <c r="J3" s="2">
        <v>0.60000000000000009</v>
      </c>
      <c r="K3" s="2">
        <v>3</v>
      </c>
      <c r="L3" s="20">
        <v>5600</v>
      </c>
      <c r="M3" s="20">
        <v>2217.6000000000008</v>
      </c>
    </row>
    <row r="4" spans="1:13">
      <c r="A4" s="2" t="s">
        <v>118</v>
      </c>
      <c r="B4" s="2">
        <v>239850</v>
      </c>
      <c r="C4" s="2" t="s">
        <v>114</v>
      </c>
      <c r="D4" s="2">
        <v>71</v>
      </c>
      <c r="E4" s="2" t="s">
        <v>115</v>
      </c>
      <c r="F4" s="18">
        <v>45300</v>
      </c>
      <c r="G4" s="2" t="s">
        <v>119</v>
      </c>
      <c r="H4" s="2" t="s">
        <v>120</v>
      </c>
      <c r="I4" s="19">
        <v>0.2</v>
      </c>
      <c r="J4" s="2">
        <v>0.60000000000000009</v>
      </c>
      <c r="K4" s="2">
        <v>5</v>
      </c>
      <c r="L4" s="20">
        <v>9100</v>
      </c>
      <c r="M4" s="20">
        <v>6006.0000000000018</v>
      </c>
    </row>
    <row r="5" spans="1:13">
      <c r="A5" s="2" t="s">
        <v>121</v>
      </c>
      <c r="B5" s="2">
        <v>239850</v>
      </c>
      <c r="C5" s="2" t="s">
        <v>114</v>
      </c>
      <c r="D5" s="2">
        <v>68</v>
      </c>
      <c r="E5" s="2" t="s">
        <v>122</v>
      </c>
      <c r="F5" s="18">
        <v>45327</v>
      </c>
      <c r="G5" s="2" t="s">
        <v>123</v>
      </c>
      <c r="H5" s="2" t="s">
        <v>124</v>
      </c>
      <c r="I5" s="19">
        <v>0.7</v>
      </c>
      <c r="J5" s="2">
        <v>0.7</v>
      </c>
      <c r="K5" s="2">
        <v>2</v>
      </c>
      <c r="L5" s="20">
        <v>7900</v>
      </c>
      <c r="M5" s="20">
        <v>9290.3999999999978</v>
      </c>
    </row>
    <row r="6" spans="1:13">
      <c r="A6" s="2" t="s">
        <v>125</v>
      </c>
      <c r="B6" s="2">
        <v>453555</v>
      </c>
      <c r="C6" s="2" t="s">
        <v>126</v>
      </c>
      <c r="D6" s="2">
        <v>62</v>
      </c>
      <c r="E6" s="2" t="s">
        <v>122</v>
      </c>
      <c r="F6" s="18">
        <v>45555</v>
      </c>
      <c r="G6" s="2" t="s">
        <v>127</v>
      </c>
      <c r="H6" s="2" t="s">
        <v>128</v>
      </c>
      <c r="I6" s="19">
        <v>0.8</v>
      </c>
      <c r="J6" s="2">
        <v>1.6</v>
      </c>
      <c r="K6" s="2">
        <v>2</v>
      </c>
      <c r="L6" s="20">
        <v>7900</v>
      </c>
      <c r="M6" s="20">
        <v>24268.800000000003</v>
      </c>
    </row>
    <row r="7" spans="1:13">
      <c r="A7" s="2" t="s">
        <v>129</v>
      </c>
      <c r="B7" s="2">
        <v>487036</v>
      </c>
      <c r="C7" s="2" t="s">
        <v>114</v>
      </c>
      <c r="D7" s="2">
        <v>37</v>
      </c>
      <c r="E7" s="2" t="s">
        <v>122</v>
      </c>
      <c r="F7" s="18">
        <v>45590</v>
      </c>
      <c r="G7" s="2" t="s">
        <v>130</v>
      </c>
      <c r="H7" s="2" t="s">
        <v>131</v>
      </c>
      <c r="I7" s="19">
        <v>0.2</v>
      </c>
      <c r="J7" s="2">
        <v>0.4</v>
      </c>
      <c r="K7" s="2">
        <v>3</v>
      </c>
      <c r="L7" s="20">
        <v>9000</v>
      </c>
      <c r="M7" s="20">
        <v>2592.0000000000005</v>
      </c>
    </row>
    <row r="8" spans="1:13">
      <c r="A8" s="2" t="s">
        <v>132</v>
      </c>
      <c r="B8" s="2">
        <v>855434</v>
      </c>
      <c r="C8" s="2" t="s">
        <v>114</v>
      </c>
      <c r="D8" s="2">
        <v>61</v>
      </c>
      <c r="E8" s="2" t="s">
        <v>115</v>
      </c>
      <c r="F8" s="18">
        <v>45591</v>
      </c>
      <c r="G8" s="2" t="s">
        <v>133</v>
      </c>
      <c r="H8" s="2" t="s">
        <v>134</v>
      </c>
      <c r="I8" s="19">
        <v>0.7</v>
      </c>
      <c r="J8" s="2">
        <v>1.4</v>
      </c>
      <c r="K8" s="2">
        <v>5</v>
      </c>
      <c r="L8" s="20">
        <v>8500</v>
      </c>
      <c r="M8" s="20">
        <v>45814.999999999993</v>
      </c>
    </row>
    <row r="9" spans="1:13">
      <c r="A9" s="2" t="s">
        <v>135</v>
      </c>
      <c r="B9" s="2">
        <v>701855</v>
      </c>
      <c r="C9" s="2" t="s">
        <v>126</v>
      </c>
      <c r="D9" s="2">
        <v>90</v>
      </c>
      <c r="E9" s="2" t="s">
        <v>136</v>
      </c>
      <c r="F9" s="18">
        <v>45418</v>
      </c>
      <c r="G9" s="2" t="s">
        <v>137</v>
      </c>
      <c r="H9" s="2" t="s">
        <v>138</v>
      </c>
      <c r="I9" s="19">
        <v>0.2</v>
      </c>
      <c r="J9" s="2">
        <v>0.2</v>
      </c>
      <c r="K9" s="2">
        <v>3</v>
      </c>
      <c r="L9" s="20">
        <v>8500</v>
      </c>
      <c r="M9" s="20">
        <v>1326.0000000000002</v>
      </c>
    </row>
    <row r="10" spans="1:13">
      <c r="A10" s="2" t="s">
        <v>139</v>
      </c>
      <c r="B10" s="2">
        <v>792876</v>
      </c>
      <c r="C10" s="2" t="s">
        <v>114</v>
      </c>
      <c r="D10" s="2">
        <v>53</v>
      </c>
      <c r="E10" s="2" t="s">
        <v>122</v>
      </c>
      <c r="F10" s="18">
        <v>45298</v>
      </c>
      <c r="G10" s="2" t="s">
        <v>140</v>
      </c>
      <c r="H10" s="2" t="s">
        <v>141</v>
      </c>
      <c r="I10" s="19">
        <v>0.2</v>
      </c>
      <c r="J10" s="2">
        <v>0.2</v>
      </c>
      <c r="K10" s="2">
        <v>2</v>
      </c>
      <c r="L10" s="20">
        <v>7000</v>
      </c>
      <c r="M10" s="20">
        <v>672.00000000000011</v>
      </c>
    </row>
    <row r="11" spans="1:13">
      <c r="A11" s="2" t="s">
        <v>142</v>
      </c>
      <c r="B11" s="2">
        <v>145694</v>
      </c>
      <c r="C11" s="2" t="s">
        <v>126</v>
      </c>
      <c r="D11" s="2">
        <v>53</v>
      </c>
      <c r="E11" s="2" t="s">
        <v>115</v>
      </c>
      <c r="F11" s="18">
        <v>45430</v>
      </c>
      <c r="G11" s="2" t="s">
        <v>143</v>
      </c>
      <c r="H11" s="2" t="s">
        <v>144</v>
      </c>
      <c r="I11" s="19">
        <v>0.3</v>
      </c>
      <c r="J11" s="2">
        <v>0.3</v>
      </c>
      <c r="K11" s="2">
        <v>5</v>
      </c>
      <c r="L11" s="20">
        <v>7800</v>
      </c>
      <c r="M11" s="20">
        <v>3861</v>
      </c>
    </row>
    <row r="12" spans="1:13">
      <c r="A12" s="2" t="s">
        <v>145</v>
      </c>
      <c r="B12" s="2">
        <v>453555</v>
      </c>
      <c r="C12" s="2" t="s">
        <v>114</v>
      </c>
      <c r="D12" s="2">
        <v>48</v>
      </c>
      <c r="E12" s="2" t="s">
        <v>122</v>
      </c>
      <c r="F12" s="18">
        <v>45296</v>
      </c>
      <c r="G12" s="2" t="s">
        <v>146</v>
      </c>
      <c r="H12" s="2" t="s">
        <v>147</v>
      </c>
      <c r="I12" s="19">
        <v>0.6</v>
      </c>
      <c r="J12" s="2">
        <v>1.7999999999999998</v>
      </c>
      <c r="K12" s="2">
        <v>5</v>
      </c>
      <c r="L12" s="20">
        <v>4100</v>
      </c>
      <c r="M12" s="20">
        <v>26567.999999999996</v>
      </c>
    </row>
    <row r="13" spans="1:13">
      <c r="A13" s="2" t="s">
        <v>148</v>
      </c>
      <c r="B13" s="2">
        <v>745444</v>
      </c>
      <c r="C13" s="2" t="s">
        <v>114</v>
      </c>
      <c r="D13" s="2">
        <v>80</v>
      </c>
      <c r="E13" s="2" t="s">
        <v>115</v>
      </c>
      <c r="F13" s="18">
        <v>45423</v>
      </c>
      <c r="G13" s="2" t="s">
        <v>149</v>
      </c>
      <c r="H13" s="2" t="s">
        <v>134</v>
      </c>
      <c r="I13" s="19">
        <v>0.3</v>
      </c>
      <c r="J13" s="2">
        <v>0.3</v>
      </c>
      <c r="K13" s="2">
        <v>3</v>
      </c>
      <c r="L13" s="20">
        <v>5800</v>
      </c>
      <c r="M13" s="20">
        <v>1722.6000000000001</v>
      </c>
    </row>
    <row r="14" spans="1:13">
      <c r="A14" s="2" t="s">
        <v>150</v>
      </c>
      <c r="B14" s="2">
        <v>145694</v>
      </c>
      <c r="C14" s="2" t="s">
        <v>126</v>
      </c>
      <c r="D14" s="2">
        <v>97</v>
      </c>
      <c r="E14" s="2" t="s">
        <v>136</v>
      </c>
      <c r="F14" s="18">
        <v>45390</v>
      </c>
      <c r="G14" s="2" t="s">
        <v>151</v>
      </c>
      <c r="H14" s="2" t="s">
        <v>117</v>
      </c>
      <c r="I14" s="19">
        <v>0.2</v>
      </c>
      <c r="J14" s="2">
        <v>0.60000000000000009</v>
      </c>
      <c r="K14" s="2">
        <v>1</v>
      </c>
      <c r="L14" s="20">
        <v>7300</v>
      </c>
      <c r="M14" s="20">
        <v>1138.8000000000002</v>
      </c>
    </row>
    <row r="15" spans="1:13">
      <c r="A15" s="2" t="s">
        <v>152</v>
      </c>
      <c r="B15" s="2">
        <v>701855</v>
      </c>
      <c r="C15" s="2" t="s">
        <v>126</v>
      </c>
      <c r="D15" s="2">
        <v>72</v>
      </c>
      <c r="E15" s="2" t="s">
        <v>115</v>
      </c>
      <c r="F15" s="18">
        <v>45616</v>
      </c>
      <c r="G15" s="2" t="s">
        <v>153</v>
      </c>
      <c r="H15" s="2" t="s">
        <v>138</v>
      </c>
      <c r="I15" s="19">
        <v>0.3</v>
      </c>
      <c r="J15" s="2">
        <v>0.89999999999999991</v>
      </c>
      <c r="K15" s="2">
        <v>2</v>
      </c>
      <c r="L15" s="20">
        <v>5700</v>
      </c>
      <c r="M15" s="20">
        <v>3385.7999999999997</v>
      </c>
    </row>
    <row r="16" spans="1:13">
      <c r="A16" s="2" t="s">
        <v>154</v>
      </c>
      <c r="B16" s="2">
        <v>239850</v>
      </c>
      <c r="C16" s="2" t="s">
        <v>114</v>
      </c>
      <c r="D16" s="2">
        <v>49</v>
      </c>
      <c r="E16" s="2" t="s">
        <v>136</v>
      </c>
      <c r="F16" s="18">
        <v>45553</v>
      </c>
      <c r="G16" s="2" t="s">
        <v>155</v>
      </c>
      <c r="H16" s="2" t="s">
        <v>117</v>
      </c>
      <c r="I16" s="19">
        <v>0.3</v>
      </c>
      <c r="J16" s="2">
        <v>0.3</v>
      </c>
      <c r="K16" s="2">
        <v>1</v>
      </c>
      <c r="L16" s="20">
        <v>7100</v>
      </c>
      <c r="M16" s="20">
        <v>830.7</v>
      </c>
    </row>
    <row r="17" spans="1:13">
      <c r="A17" s="2" t="s">
        <v>156</v>
      </c>
      <c r="B17" s="2">
        <v>239850</v>
      </c>
      <c r="C17" s="2" t="s">
        <v>114</v>
      </c>
      <c r="D17" s="2">
        <v>68</v>
      </c>
      <c r="E17" s="2" t="s">
        <v>122</v>
      </c>
      <c r="F17" s="18">
        <v>45378</v>
      </c>
      <c r="G17" s="2" t="s">
        <v>157</v>
      </c>
      <c r="H17" s="2" t="s">
        <v>158</v>
      </c>
      <c r="I17" s="19">
        <v>0.9</v>
      </c>
      <c r="J17" s="2">
        <v>0.9</v>
      </c>
      <c r="K17" s="2">
        <v>5</v>
      </c>
      <c r="L17" s="20">
        <v>3600</v>
      </c>
      <c r="M17" s="20">
        <v>17496</v>
      </c>
    </row>
    <row r="18" spans="1:13">
      <c r="A18" s="2" t="s">
        <v>159</v>
      </c>
      <c r="B18" s="2">
        <v>855434</v>
      </c>
      <c r="C18" s="2" t="s">
        <v>114</v>
      </c>
      <c r="D18" s="2">
        <v>30</v>
      </c>
      <c r="E18" s="2" t="s">
        <v>122</v>
      </c>
      <c r="F18" s="18">
        <v>45371</v>
      </c>
      <c r="G18" s="2" t="s">
        <v>160</v>
      </c>
      <c r="H18" s="2" t="s">
        <v>138</v>
      </c>
      <c r="I18" s="19">
        <v>0.7</v>
      </c>
      <c r="J18" s="2">
        <v>2.0999999999999996</v>
      </c>
      <c r="K18" s="2">
        <v>4</v>
      </c>
      <c r="L18" s="20">
        <v>8200</v>
      </c>
      <c r="M18" s="20">
        <v>57859.19999999999</v>
      </c>
    </row>
    <row r="19" spans="1:13">
      <c r="A19" s="2" t="s">
        <v>161</v>
      </c>
      <c r="B19" s="2">
        <v>701855</v>
      </c>
      <c r="C19" s="2" t="s">
        <v>126</v>
      </c>
      <c r="D19" s="2">
        <v>89</v>
      </c>
      <c r="E19" s="2" t="s">
        <v>122</v>
      </c>
      <c r="F19" s="18">
        <v>45325</v>
      </c>
      <c r="G19" s="2" t="s">
        <v>162</v>
      </c>
      <c r="H19" s="2" t="s">
        <v>144</v>
      </c>
      <c r="I19" s="19">
        <v>0.9</v>
      </c>
      <c r="J19" s="2">
        <v>1.8</v>
      </c>
      <c r="K19" s="2">
        <v>5</v>
      </c>
      <c r="L19" s="20">
        <v>9100</v>
      </c>
      <c r="M19" s="20">
        <v>88452.000000000015</v>
      </c>
    </row>
    <row r="20" spans="1:13">
      <c r="A20" s="2" t="s">
        <v>163</v>
      </c>
      <c r="B20" s="2">
        <v>145694</v>
      </c>
      <c r="C20" s="2" t="s">
        <v>126</v>
      </c>
      <c r="D20" s="2">
        <v>50</v>
      </c>
      <c r="E20" s="2" t="s">
        <v>115</v>
      </c>
      <c r="F20" s="18">
        <v>45577</v>
      </c>
      <c r="G20" s="2" t="s">
        <v>164</v>
      </c>
      <c r="H20" s="2" t="s">
        <v>128</v>
      </c>
      <c r="I20" s="19">
        <v>0.2</v>
      </c>
      <c r="J20" s="2">
        <v>0.4</v>
      </c>
      <c r="K20" s="2">
        <v>2</v>
      </c>
      <c r="L20" s="20">
        <v>8200</v>
      </c>
      <c r="M20" s="20">
        <v>1443.2000000000003</v>
      </c>
    </row>
    <row r="21" spans="1:13">
      <c r="A21" s="2" t="s">
        <v>165</v>
      </c>
      <c r="B21" s="2">
        <v>937768</v>
      </c>
      <c r="C21" s="2" t="s">
        <v>126</v>
      </c>
      <c r="D21" s="2">
        <v>50</v>
      </c>
      <c r="E21" s="2" t="s">
        <v>136</v>
      </c>
      <c r="F21" s="18">
        <v>45423</v>
      </c>
      <c r="G21" s="2" t="s">
        <v>166</v>
      </c>
      <c r="H21" s="2" t="s">
        <v>120</v>
      </c>
      <c r="I21" s="19">
        <v>0.8</v>
      </c>
      <c r="J21" s="2">
        <v>0.8</v>
      </c>
      <c r="K21" s="2">
        <v>2</v>
      </c>
      <c r="L21" s="20">
        <v>4300</v>
      </c>
      <c r="M21" s="20">
        <v>7155.2000000000016</v>
      </c>
    </row>
    <row r="22" spans="1:13">
      <c r="A22" s="2" t="s">
        <v>167</v>
      </c>
      <c r="B22" s="2">
        <v>487036</v>
      </c>
      <c r="C22" s="2" t="s">
        <v>126</v>
      </c>
      <c r="D22" s="2">
        <v>77</v>
      </c>
      <c r="E22" s="2" t="s">
        <v>115</v>
      </c>
      <c r="F22" s="18">
        <v>45569</v>
      </c>
      <c r="G22" s="2" t="s">
        <v>168</v>
      </c>
      <c r="H22" s="2" t="s">
        <v>158</v>
      </c>
      <c r="I22" s="19">
        <v>0.3</v>
      </c>
      <c r="J22" s="2">
        <v>0.6</v>
      </c>
      <c r="K22" s="2">
        <v>4</v>
      </c>
      <c r="L22" s="20">
        <v>6300</v>
      </c>
      <c r="M22" s="20">
        <v>4989.6000000000004</v>
      </c>
    </row>
    <row r="23" spans="1:13">
      <c r="A23" s="2" t="s">
        <v>169</v>
      </c>
      <c r="B23" s="2">
        <v>487036</v>
      </c>
      <c r="C23" s="2" t="s">
        <v>126</v>
      </c>
      <c r="D23" s="2">
        <v>48</v>
      </c>
      <c r="E23" s="2" t="s">
        <v>115</v>
      </c>
      <c r="F23" s="18">
        <v>45356</v>
      </c>
      <c r="G23" s="2" t="s">
        <v>170</v>
      </c>
      <c r="H23" s="2" t="s">
        <v>131</v>
      </c>
      <c r="I23" s="19">
        <v>0.5</v>
      </c>
      <c r="J23" s="2">
        <v>1</v>
      </c>
      <c r="K23" s="2">
        <v>2</v>
      </c>
      <c r="L23" s="20">
        <v>6500</v>
      </c>
      <c r="M23" s="20">
        <v>7150.0000000000009</v>
      </c>
    </row>
    <row r="24" spans="1:13">
      <c r="A24" s="2" t="s">
        <v>171</v>
      </c>
      <c r="B24" s="2">
        <v>453555</v>
      </c>
      <c r="C24" s="2" t="s">
        <v>126</v>
      </c>
      <c r="D24" s="2">
        <v>97</v>
      </c>
      <c r="E24" s="2" t="s">
        <v>115</v>
      </c>
      <c r="F24" s="18">
        <v>45434</v>
      </c>
      <c r="G24" s="2" t="s">
        <v>172</v>
      </c>
      <c r="H24" s="2" t="s">
        <v>131</v>
      </c>
      <c r="I24" s="19">
        <v>0.9</v>
      </c>
      <c r="J24" s="2">
        <v>1.8</v>
      </c>
      <c r="K24" s="2">
        <v>5</v>
      </c>
      <c r="L24" s="20">
        <v>8900</v>
      </c>
      <c r="M24" s="20">
        <v>79299.000000000029</v>
      </c>
    </row>
    <row r="25" spans="1:13">
      <c r="A25" s="2" t="s">
        <v>173</v>
      </c>
      <c r="B25" s="2">
        <v>453555</v>
      </c>
      <c r="C25" s="2" t="s">
        <v>126</v>
      </c>
      <c r="D25" s="2">
        <v>58</v>
      </c>
      <c r="E25" s="2" t="s">
        <v>115</v>
      </c>
      <c r="F25" s="18">
        <v>45406</v>
      </c>
      <c r="G25" s="2" t="s">
        <v>174</v>
      </c>
      <c r="H25" s="2" t="s">
        <v>158</v>
      </c>
      <c r="I25" s="19">
        <v>0.2</v>
      </c>
      <c r="J25" s="2">
        <v>0.2</v>
      </c>
      <c r="K25" s="2">
        <v>3</v>
      </c>
      <c r="L25" s="20">
        <v>4200</v>
      </c>
      <c r="M25" s="20">
        <v>554.4000000000002</v>
      </c>
    </row>
    <row r="26" spans="1:13">
      <c r="A26" s="2" t="s">
        <v>175</v>
      </c>
      <c r="B26" s="2">
        <v>453555</v>
      </c>
      <c r="C26" s="2" t="s">
        <v>126</v>
      </c>
      <c r="D26" s="21">
        <v>69</v>
      </c>
      <c r="E26" s="2" t="s">
        <v>115</v>
      </c>
      <c r="F26" s="18">
        <v>45300</v>
      </c>
      <c r="G26" s="2" t="s">
        <v>176</v>
      </c>
      <c r="H26" s="2" t="s">
        <v>177</v>
      </c>
      <c r="I26" s="19">
        <v>0.7</v>
      </c>
      <c r="J26" s="2">
        <v>0.7</v>
      </c>
      <c r="K26" s="2">
        <v>4</v>
      </c>
      <c r="L26" s="20">
        <v>3700</v>
      </c>
      <c r="M26" s="20">
        <v>7977.2</v>
      </c>
    </row>
    <row r="27" spans="1:13">
      <c r="A27" s="2" t="s">
        <v>178</v>
      </c>
      <c r="B27" s="2">
        <v>145694</v>
      </c>
      <c r="C27" s="2" t="s">
        <v>114</v>
      </c>
      <c r="D27" s="2">
        <v>90</v>
      </c>
      <c r="E27" s="2" t="s">
        <v>122</v>
      </c>
      <c r="F27" s="18">
        <v>45445</v>
      </c>
      <c r="G27" s="2" t="s">
        <v>179</v>
      </c>
      <c r="H27" s="2" t="s">
        <v>120</v>
      </c>
      <c r="I27" s="19">
        <v>0.4</v>
      </c>
      <c r="J27" s="2">
        <v>1.2000000000000002</v>
      </c>
      <c r="K27" s="2">
        <v>4</v>
      </c>
      <c r="L27" s="20">
        <v>6500</v>
      </c>
      <c r="M27" s="20">
        <v>14976.000000000002</v>
      </c>
    </row>
    <row r="28" spans="1:13">
      <c r="A28" s="2" t="s">
        <v>180</v>
      </c>
      <c r="B28" s="2">
        <v>284064</v>
      </c>
      <c r="C28" s="2" t="s">
        <v>126</v>
      </c>
      <c r="D28" s="2">
        <v>57</v>
      </c>
      <c r="E28" s="2" t="s">
        <v>115</v>
      </c>
      <c r="F28" s="18">
        <v>45414</v>
      </c>
      <c r="G28" s="2" t="s">
        <v>181</v>
      </c>
      <c r="H28" s="2" t="s">
        <v>147</v>
      </c>
      <c r="I28" s="19">
        <v>0.3</v>
      </c>
      <c r="J28" s="2">
        <v>0.6</v>
      </c>
      <c r="K28" s="2">
        <v>2</v>
      </c>
      <c r="L28" s="20">
        <v>4700</v>
      </c>
      <c r="M28" s="20">
        <v>1861.2</v>
      </c>
    </row>
    <row r="29" spans="1:13">
      <c r="A29" s="2" t="s">
        <v>182</v>
      </c>
      <c r="B29" s="2">
        <v>855434</v>
      </c>
      <c r="C29" s="2" t="s">
        <v>126</v>
      </c>
      <c r="D29" s="2">
        <v>81</v>
      </c>
      <c r="E29" s="2" t="s">
        <v>115</v>
      </c>
      <c r="F29" s="18">
        <v>45481</v>
      </c>
      <c r="G29" s="2" t="s">
        <v>183</v>
      </c>
      <c r="H29" s="2" t="s">
        <v>177</v>
      </c>
      <c r="I29" s="19">
        <v>0.8</v>
      </c>
      <c r="J29" s="2">
        <v>1.6</v>
      </c>
      <c r="K29" s="2">
        <v>1</v>
      </c>
      <c r="L29" s="20">
        <v>9700</v>
      </c>
      <c r="M29" s="20">
        <v>13657.600000000004</v>
      </c>
    </row>
    <row r="30" spans="1:13">
      <c r="A30" s="2" t="s">
        <v>184</v>
      </c>
      <c r="B30" s="2">
        <v>239850</v>
      </c>
      <c r="C30" s="2" t="s">
        <v>126</v>
      </c>
      <c r="D30" s="2">
        <v>87</v>
      </c>
      <c r="E30" s="2" t="s">
        <v>115</v>
      </c>
      <c r="F30" s="18">
        <v>45631</v>
      </c>
      <c r="G30" s="2" t="s">
        <v>185</v>
      </c>
      <c r="H30" s="2" t="s">
        <v>117</v>
      </c>
      <c r="I30" s="19">
        <v>0.8</v>
      </c>
      <c r="J30" s="2">
        <v>2.4000000000000004</v>
      </c>
      <c r="K30" s="2">
        <v>3</v>
      </c>
      <c r="L30" s="20">
        <v>5300</v>
      </c>
      <c r="M30" s="20">
        <v>33580.80000000001</v>
      </c>
    </row>
    <row r="31" spans="1:13">
      <c r="A31" s="2" t="s">
        <v>186</v>
      </c>
      <c r="B31" s="2">
        <v>239850</v>
      </c>
      <c r="C31" s="2" t="s">
        <v>126</v>
      </c>
      <c r="D31" s="2">
        <v>82</v>
      </c>
      <c r="E31" s="2" t="s">
        <v>115</v>
      </c>
      <c r="F31" s="18">
        <v>45470</v>
      </c>
      <c r="G31" s="2" t="s">
        <v>187</v>
      </c>
      <c r="H31" s="2" t="s">
        <v>188</v>
      </c>
      <c r="I31" s="19">
        <v>0.7</v>
      </c>
      <c r="J31" s="2">
        <v>2.0999999999999996</v>
      </c>
      <c r="K31" s="2">
        <v>2</v>
      </c>
      <c r="L31" s="20">
        <v>8700</v>
      </c>
      <c r="M31" s="20">
        <v>28135.8</v>
      </c>
    </row>
    <row r="32" spans="1:13">
      <c r="A32" s="2" t="s">
        <v>189</v>
      </c>
      <c r="B32" s="2">
        <v>239850</v>
      </c>
      <c r="C32" s="2" t="s">
        <v>126</v>
      </c>
      <c r="D32" s="2">
        <v>63</v>
      </c>
      <c r="E32" s="2" t="s">
        <v>122</v>
      </c>
      <c r="F32" s="18">
        <v>45345</v>
      </c>
      <c r="G32" s="2" t="s">
        <v>190</v>
      </c>
      <c r="H32" s="2" t="s">
        <v>141</v>
      </c>
      <c r="I32" s="19">
        <v>0.3</v>
      </c>
      <c r="J32" s="2">
        <v>0.6</v>
      </c>
      <c r="K32" s="2">
        <v>3</v>
      </c>
      <c r="L32" s="20">
        <v>3600</v>
      </c>
      <c r="M32" s="20">
        <v>2332.8000000000002</v>
      </c>
    </row>
    <row r="33" spans="1:13">
      <c r="A33" s="2" t="s">
        <v>191</v>
      </c>
      <c r="B33" s="2">
        <v>453555</v>
      </c>
      <c r="C33" s="2" t="s">
        <v>126</v>
      </c>
      <c r="D33" s="2">
        <v>38</v>
      </c>
      <c r="E33" s="2" t="s">
        <v>122</v>
      </c>
      <c r="F33" s="18">
        <v>45512</v>
      </c>
      <c r="G33" s="2" t="s">
        <v>192</v>
      </c>
      <c r="H33" s="2" t="s">
        <v>128</v>
      </c>
      <c r="I33" s="19">
        <v>0.5</v>
      </c>
      <c r="J33" s="2">
        <v>1.5</v>
      </c>
      <c r="K33" s="2">
        <v>1</v>
      </c>
      <c r="L33" s="20">
        <v>7700</v>
      </c>
      <c r="M33" s="20">
        <v>6930</v>
      </c>
    </row>
    <row r="34" spans="1:13">
      <c r="A34" s="2" t="s">
        <v>193</v>
      </c>
      <c r="B34" s="2">
        <v>487036</v>
      </c>
      <c r="C34" s="2" t="s">
        <v>126</v>
      </c>
      <c r="D34" s="2">
        <v>77</v>
      </c>
      <c r="E34" s="2" t="s">
        <v>115</v>
      </c>
      <c r="F34" s="18">
        <v>45529</v>
      </c>
      <c r="G34" s="2" t="s">
        <v>194</v>
      </c>
      <c r="H34" s="2" t="s">
        <v>120</v>
      </c>
      <c r="I34" s="19">
        <v>0.2</v>
      </c>
      <c r="J34" s="2">
        <v>0.2</v>
      </c>
      <c r="K34" s="2">
        <v>4</v>
      </c>
      <c r="L34" s="20">
        <v>7000</v>
      </c>
      <c r="M34" s="20">
        <v>1232.0000000000005</v>
      </c>
    </row>
    <row r="35" spans="1:13">
      <c r="A35" s="2" t="s">
        <v>195</v>
      </c>
      <c r="B35" s="2">
        <v>423576</v>
      </c>
      <c r="C35" s="2" t="s">
        <v>126</v>
      </c>
      <c r="D35" s="2">
        <v>78</v>
      </c>
      <c r="E35" s="2" t="s">
        <v>136</v>
      </c>
      <c r="F35" s="18">
        <v>45301</v>
      </c>
      <c r="G35" s="2" t="s">
        <v>196</v>
      </c>
      <c r="H35" s="2" t="s">
        <v>188</v>
      </c>
      <c r="I35" s="19">
        <v>0.3</v>
      </c>
      <c r="J35" s="2">
        <v>0.3</v>
      </c>
      <c r="K35" s="2">
        <v>1</v>
      </c>
      <c r="L35" s="20">
        <v>4900</v>
      </c>
      <c r="M35" s="20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verticalDpi="0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C02F-D99F-4041-BF1C-A2002E6DB815}">
  <sheetPr codeName="Sheet1"/>
  <dimension ref="A1:J35"/>
  <sheetViews>
    <sheetView topLeftCell="A2" workbookViewId="0">
      <selection activeCell="K6" sqref="K6"/>
    </sheetView>
  </sheetViews>
  <sheetFormatPr defaultRowHeight="16.5"/>
  <cols>
    <col min="1" max="1" width="7.75" customWidth="1"/>
    <col min="2" max="2" width="7.375" customWidth="1"/>
    <col min="3" max="3" width="9" bestFit="1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9" width="9.75" bestFit="1" customWidth="1"/>
    <col min="10" max="10" width="11.125" bestFit="1" customWidth="1"/>
  </cols>
  <sheetData>
    <row r="1" spans="1:10">
      <c r="A1" s="5" t="s">
        <v>80</v>
      </c>
      <c r="B1" s="6"/>
      <c r="C1" s="6"/>
      <c r="D1" s="7"/>
      <c r="F1" t="s">
        <v>81</v>
      </c>
    </row>
    <row r="2" spans="1:10">
      <c r="A2" s="40" t="s">
        <v>82</v>
      </c>
      <c r="B2" s="41"/>
      <c r="C2" s="1" t="s">
        <v>83</v>
      </c>
      <c r="D2" s="1" t="s">
        <v>84</v>
      </c>
      <c r="F2" s="40" t="s">
        <v>82</v>
      </c>
      <c r="G2" s="41"/>
      <c r="H2" s="8" t="s">
        <v>85</v>
      </c>
    </row>
    <row r="3" spans="1:10">
      <c r="A3" s="1">
        <v>0</v>
      </c>
      <c r="B3" s="1">
        <v>200</v>
      </c>
      <c r="C3" s="9">
        <v>410</v>
      </c>
      <c r="D3" s="4">
        <v>60.7</v>
      </c>
      <c r="F3" s="10">
        <v>0</v>
      </c>
      <c r="G3" s="11">
        <v>200</v>
      </c>
      <c r="H3" s="1" t="str">
        <f t="array" ref="H3">COUNT(IF(($C$12:$C$35&gt;=F3)*($C$12:$C$35&lt;=G3),1))&amp;"세대"</f>
        <v>4세대</v>
      </c>
    </row>
    <row r="4" spans="1:10">
      <c r="A4" s="1">
        <v>201</v>
      </c>
      <c r="B4" s="1">
        <v>300</v>
      </c>
      <c r="C4" s="9">
        <v>910</v>
      </c>
      <c r="D4" s="4">
        <v>125.9</v>
      </c>
      <c r="F4" s="10">
        <v>201</v>
      </c>
      <c r="G4" s="11">
        <v>300</v>
      </c>
      <c r="H4" s="1" t="str">
        <f t="array" ref="H4">COUNT(IF(($C$12:$C$35&gt;=F4)*($C$12:$C$35&lt;=G4),1))&amp;"세대"</f>
        <v>10세대</v>
      </c>
    </row>
    <row r="5" spans="1:10">
      <c r="A5" s="1">
        <v>301</v>
      </c>
      <c r="B5" s="1">
        <v>400</v>
      </c>
      <c r="C5" s="9">
        <v>1600</v>
      </c>
      <c r="D5" s="4">
        <v>187.9</v>
      </c>
      <c r="F5" s="10">
        <v>301</v>
      </c>
      <c r="G5" s="11">
        <v>400</v>
      </c>
      <c r="H5" s="1" t="str">
        <f t="array" ref="H5">COUNT(IF(($C$12:$C$35&gt;=F5)*($C$12:$C$35&lt;=G5),1))&amp;"세대"</f>
        <v>5세대</v>
      </c>
    </row>
    <row r="6" spans="1:10">
      <c r="A6" s="1">
        <v>401</v>
      </c>
      <c r="B6" s="1">
        <v>500</v>
      </c>
      <c r="C6" s="9">
        <v>3850</v>
      </c>
      <c r="D6" s="4">
        <v>280.60000000000002</v>
      </c>
      <c r="F6" s="10">
        <v>401</v>
      </c>
      <c r="G6" s="11">
        <v>500</v>
      </c>
      <c r="H6" s="1" t="str">
        <f t="array" ref="H6">COUNT(IF(($C$12:$C$35&gt;=F6)*($C$12:$C$35&lt;=G6),1))&amp;"세대"</f>
        <v>4세대</v>
      </c>
    </row>
    <row r="7" spans="1:10">
      <c r="A7" s="1">
        <v>501</v>
      </c>
      <c r="B7" s="1">
        <v>600</v>
      </c>
      <c r="C7" s="9">
        <v>7300</v>
      </c>
      <c r="D7" s="4">
        <v>417.7</v>
      </c>
      <c r="F7" s="10">
        <v>501</v>
      </c>
      <c r="G7" s="11">
        <v>600</v>
      </c>
      <c r="H7" s="1" t="str">
        <f t="array" ref="H7">COUNT(IF(($C$12:$C$35&gt;=F7)*($C$12:$C$35&lt;=G7),1))&amp;"세대"</f>
        <v>1세대</v>
      </c>
    </row>
    <row r="8" spans="1:10">
      <c r="A8" s="12"/>
      <c r="B8" s="12"/>
      <c r="C8" s="13"/>
      <c r="F8" s="42" t="s">
        <v>86</v>
      </c>
      <c r="G8" s="43"/>
      <c r="H8" s="4">
        <f t="array" ref="H8">AVERAGE(IF((LARGE($C$12:$C$35,4)&lt;=C12:C35),$C$12:$C$35))</f>
        <v>490.5</v>
      </c>
    </row>
    <row r="10" spans="1:10">
      <c r="A10" t="s">
        <v>87</v>
      </c>
      <c r="I10" s="14" t="s">
        <v>88</v>
      </c>
      <c r="J10" s="15">
        <v>45802</v>
      </c>
    </row>
    <row r="11" spans="1:10">
      <c r="A11" s="1" t="s">
        <v>89</v>
      </c>
      <c r="B11" s="1" t="s">
        <v>90</v>
      </c>
      <c r="C11" s="1" t="s">
        <v>91</v>
      </c>
      <c r="D11" s="1" t="s">
        <v>92</v>
      </c>
      <c r="E11" s="1" t="s">
        <v>93</v>
      </c>
      <c r="F11" s="8" t="s">
        <v>94</v>
      </c>
      <c r="G11" s="1" t="s">
        <v>95</v>
      </c>
      <c r="H11" s="1" t="s">
        <v>96</v>
      </c>
      <c r="I11" s="8" t="s">
        <v>97</v>
      </c>
      <c r="J11" s="8" t="s">
        <v>98</v>
      </c>
    </row>
    <row r="12" spans="1:10">
      <c r="A12" s="1">
        <v>101</v>
      </c>
      <c r="B12" s="1">
        <v>1</v>
      </c>
      <c r="C12" s="1">
        <v>423</v>
      </c>
      <c r="D12" s="16">
        <v>25000</v>
      </c>
      <c r="E12" s="16">
        <v>183987.1</v>
      </c>
      <c r="F12" s="16"/>
      <c r="G12" s="3">
        <v>45796</v>
      </c>
      <c r="H12" s="1">
        <v>435</v>
      </c>
      <c r="I12" s="3" t="str" cm="1">
        <f t="array" ref="I12">fn연체일($J$10,G12)</f>
        <v>정상납부</v>
      </c>
      <c r="J12" s="1" t="str">
        <f>IFERROR(REPT("▶",($C12-$H12)/100),REPT("◁",ABS(($C12-$H12)/100)))</f>
        <v/>
      </c>
    </row>
    <row r="13" spans="1:10">
      <c r="A13" s="1">
        <v>102</v>
      </c>
      <c r="B13" s="1">
        <v>7</v>
      </c>
      <c r="C13" s="1">
        <v>324</v>
      </c>
      <c r="D13" s="16">
        <v>35000</v>
      </c>
      <c r="E13" s="16">
        <v>495797.31999999995</v>
      </c>
      <c r="F13" s="16"/>
      <c r="G13" s="3">
        <v>45783</v>
      </c>
      <c r="H13" s="1">
        <v>124</v>
      </c>
      <c r="I13" s="3" t="str" cm="1">
        <f t="array" ref="I13">fn연체일($J$10,G13)</f>
        <v>정상납부</v>
      </c>
      <c r="J13" s="1" t="str">
        <f t="shared" ref="J13:J35" si="0">IFERROR(REPT("▶",($C13-$H13)/100),REPT("◁",ABS(($C13-$H13)/100)))</f>
        <v>▶▶</v>
      </c>
    </row>
    <row r="14" spans="1:10">
      <c r="A14" s="1">
        <v>103</v>
      </c>
      <c r="B14" s="1">
        <v>2</v>
      </c>
      <c r="C14" s="1">
        <v>222</v>
      </c>
      <c r="D14" s="16">
        <v>40000</v>
      </c>
      <c r="E14" s="16">
        <v>43313.8</v>
      </c>
      <c r="F14" s="16"/>
      <c r="G14" s="3">
        <v>45787</v>
      </c>
      <c r="H14" s="1">
        <v>387</v>
      </c>
      <c r="I14" s="3" t="str" cm="1">
        <f t="array" ref="I14">fn연체일($J$10,G14)</f>
        <v>정상납부</v>
      </c>
      <c r="J14" s="1" t="str">
        <f t="shared" si="0"/>
        <v>◁</v>
      </c>
    </row>
    <row r="15" spans="1:10">
      <c r="A15" s="1">
        <v>104</v>
      </c>
      <c r="B15" s="1">
        <v>2</v>
      </c>
      <c r="C15" s="1">
        <v>438</v>
      </c>
      <c r="D15" s="16">
        <v>25000</v>
      </c>
      <c r="E15" s="16">
        <v>190252.6</v>
      </c>
      <c r="F15" s="16"/>
      <c r="G15" s="3">
        <v>45809</v>
      </c>
      <c r="H15" s="1">
        <v>425</v>
      </c>
      <c r="I15" s="3" t="str" cm="1">
        <f t="array" ref="I15">fn연체일($J$10,G15)</f>
        <v>7일 연체</v>
      </c>
      <c r="J15" s="1" t="str">
        <f t="shared" si="0"/>
        <v/>
      </c>
    </row>
    <row r="16" spans="1:10">
      <c r="A16" s="1">
        <v>105</v>
      </c>
      <c r="B16" s="1">
        <v>3</v>
      </c>
      <c r="C16" s="1">
        <v>171</v>
      </c>
      <c r="D16" s="16">
        <v>35000</v>
      </c>
      <c r="E16" s="16">
        <v>3049.723</v>
      </c>
      <c r="F16" s="16"/>
      <c r="G16" s="3">
        <v>45778</v>
      </c>
      <c r="H16" s="1">
        <v>194</v>
      </c>
      <c r="I16" s="3" t="str" cm="1">
        <f t="array" ref="I16">fn연체일($J$10,G16)</f>
        <v>정상납부</v>
      </c>
      <c r="J16" s="1" t="str">
        <f t="shared" si="0"/>
        <v/>
      </c>
    </row>
    <row r="17" spans="1:10">
      <c r="A17" s="1">
        <v>106</v>
      </c>
      <c r="B17" s="1">
        <v>6</v>
      </c>
      <c r="C17" s="1">
        <v>241</v>
      </c>
      <c r="D17" s="16">
        <v>25000</v>
      </c>
      <c r="E17" s="16">
        <v>507135.12999999995</v>
      </c>
      <c r="F17" s="16"/>
      <c r="G17" s="3">
        <v>45804</v>
      </c>
      <c r="H17" s="1">
        <v>292</v>
      </c>
      <c r="I17" s="3" t="str" cm="1">
        <f t="array" ref="I17">fn연체일($J$10,G17)</f>
        <v>2일 연체</v>
      </c>
      <c r="J17" s="1" t="str">
        <f t="shared" si="0"/>
        <v/>
      </c>
    </row>
    <row r="18" spans="1:10">
      <c r="A18" s="1">
        <v>201</v>
      </c>
      <c r="B18" s="1">
        <v>4</v>
      </c>
      <c r="C18" s="1">
        <v>348</v>
      </c>
      <c r="D18" s="16">
        <v>25000</v>
      </c>
      <c r="E18" s="16">
        <v>382305.7</v>
      </c>
      <c r="F18" s="16"/>
      <c r="G18" s="3">
        <v>45789</v>
      </c>
      <c r="H18" s="1">
        <v>500</v>
      </c>
      <c r="I18" s="3" t="str" cm="1">
        <f t="array" ref="I18">fn연체일($J$10,G18)</f>
        <v>정상납부</v>
      </c>
      <c r="J18" s="1" t="str">
        <f t="shared" si="0"/>
        <v>◁</v>
      </c>
    </row>
    <row r="19" spans="1:10">
      <c r="A19" s="1">
        <v>202</v>
      </c>
      <c r="B19" s="1">
        <v>6</v>
      </c>
      <c r="C19" s="1">
        <v>154</v>
      </c>
      <c r="D19" s="16">
        <v>25000</v>
      </c>
      <c r="E19" s="16">
        <v>2817.136</v>
      </c>
      <c r="F19" s="16"/>
      <c r="G19" s="3">
        <v>45796</v>
      </c>
      <c r="H19" s="1">
        <v>161</v>
      </c>
      <c r="I19" s="3" t="str" cm="1">
        <f t="array" ref="I19">fn연체일($J$10,G19)</f>
        <v>정상납부</v>
      </c>
      <c r="J19" s="1" t="str">
        <f t="shared" si="0"/>
        <v/>
      </c>
    </row>
    <row r="20" spans="1:10">
      <c r="A20" s="1">
        <v>203</v>
      </c>
      <c r="B20" s="1">
        <v>6</v>
      </c>
      <c r="C20" s="1">
        <v>363</v>
      </c>
      <c r="D20" s="16">
        <v>35000</v>
      </c>
      <c r="E20" s="16">
        <v>455114.58999999997</v>
      </c>
      <c r="F20" s="16"/>
      <c r="G20" s="3">
        <v>45792</v>
      </c>
      <c r="H20" s="1">
        <v>501</v>
      </c>
      <c r="I20" s="3" t="str" cm="1">
        <f t="array" ref="I20">fn연체일($J$10,G20)</f>
        <v>정상납부</v>
      </c>
      <c r="J20" s="1" t="str">
        <f t="shared" si="0"/>
        <v>◁</v>
      </c>
    </row>
    <row r="21" spans="1:10">
      <c r="A21" s="1">
        <v>204</v>
      </c>
      <c r="B21" s="1">
        <v>4</v>
      </c>
      <c r="C21" s="1">
        <v>476</v>
      </c>
      <c r="D21" s="16">
        <v>35000</v>
      </c>
      <c r="E21" s="16">
        <v>196183.93999999997</v>
      </c>
      <c r="F21" s="16"/>
      <c r="G21" s="3">
        <v>45833</v>
      </c>
      <c r="H21" s="1">
        <v>252</v>
      </c>
      <c r="I21" s="3" t="str" cm="1">
        <f t="array" ref="I21">fn연체일($J$10,G21)</f>
        <v>31일 연체</v>
      </c>
      <c r="J21" s="1" t="str">
        <f t="shared" si="0"/>
        <v>▶▶</v>
      </c>
    </row>
    <row r="22" spans="1:10">
      <c r="A22" s="1">
        <v>205</v>
      </c>
      <c r="B22" s="1">
        <v>7</v>
      </c>
      <c r="C22" s="1">
        <v>365</v>
      </c>
      <c r="D22" s="16">
        <v>40000</v>
      </c>
      <c r="E22" s="16">
        <v>523141.44999999995</v>
      </c>
      <c r="F22" s="16"/>
      <c r="G22" s="3">
        <v>45798</v>
      </c>
      <c r="H22" s="1">
        <v>542</v>
      </c>
      <c r="I22" s="3" t="str" cm="1">
        <f t="array" ref="I22">fn연체일($J$10,G22)</f>
        <v>정상납부</v>
      </c>
      <c r="J22" s="1" t="str">
        <f t="shared" si="0"/>
        <v>◁</v>
      </c>
    </row>
    <row r="23" spans="1:10">
      <c r="A23" s="1">
        <v>206</v>
      </c>
      <c r="B23" s="1">
        <v>3</v>
      </c>
      <c r="C23" s="1">
        <v>460</v>
      </c>
      <c r="D23" s="16">
        <v>35000</v>
      </c>
      <c r="E23" s="16">
        <v>189834.9</v>
      </c>
      <c r="F23" s="16"/>
      <c r="G23" s="3">
        <v>45819</v>
      </c>
      <c r="H23" s="1">
        <v>350</v>
      </c>
      <c r="I23" s="3" t="str" cm="1">
        <f t="array" ref="I23">fn연체일($J$10,G23)</f>
        <v>17일 연체</v>
      </c>
      <c r="J23" s="1" t="str">
        <f t="shared" si="0"/>
        <v>▶</v>
      </c>
    </row>
    <row r="24" spans="1:10">
      <c r="A24" s="1">
        <v>301</v>
      </c>
      <c r="B24" s="1">
        <v>4</v>
      </c>
      <c r="C24" s="1">
        <v>157</v>
      </c>
      <c r="D24" s="16">
        <v>40000</v>
      </c>
      <c r="E24" s="16">
        <v>2874.5410000000002</v>
      </c>
      <c r="F24" s="16"/>
      <c r="G24" s="3">
        <v>45800</v>
      </c>
      <c r="H24" s="1">
        <v>230</v>
      </c>
      <c r="I24" s="3" t="str" cm="1">
        <f t="array" ref="I24">fn연체일($J$10,G24)</f>
        <v>정상납부</v>
      </c>
      <c r="J24" s="1" t="str">
        <f>IFERROR(REPT("▶",($C24-$H24)/100),REPT("◁",ABS(($C24-$H24)/100)))</f>
        <v/>
      </c>
    </row>
    <row r="25" spans="1:10">
      <c r="A25" s="1">
        <v>302</v>
      </c>
      <c r="B25" s="1">
        <v>2</v>
      </c>
      <c r="C25" s="1">
        <v>203</v>
      </c>
      <c r="D25" s="16">
        <v>25000</v>
      </c>
      <c r="E25" s="16">
        <v>39743.700000000004</v>
      </c>
      <c r="F25" s="16"/>
      <c r="G25" s="3">
        <v>45787</v>
      </c>
      <c r="H25" s="1">
        <v>325</v>
      </c>
      <c r="I25" s="3" t="str" cm="1">
        <f t="array" ref="I25">fn연체일($J$10,G25)</f>
        <v>정상납부</v>
      </c>
      <c r="J25" s="1" t="str">
        <f t="shared" si="0"/>
        <v>◁</v>
      </c>
    </row>
    <row r="26" spans="1:10">
      <c r="A26" s="1">
        <v>303</v>
      </c>
      <c r="B26" s="1">
        <v>4</v>
      </c>
      <c r="C26" s="1">
        <v>237</v>
      </c>
      <c r="D26" s="16">
        <v>35000</v>
      </c>
      <c r="E26" s="16">
        <v>44796.330999999998</v>
      </c>
      <c r="F26" s="16"/>
      <c r="G26" s="3">
        <v>45794</v>
      </c>
      <c r="H26" s="1">
        <v>239</v>
      </c>
      <c r="I26" s="3" t="str" cm="1">
        <f t="array" ref="I26">fn연체일($J$10,G26)</f>
        <v>정상납부</v>
      </c>
      <c r="J26" s="1" t="str">
        <f t="shared" si="0"/>
        <v/>
      </c>
    </row>
    <row r="27" spans="1:10">
      <c r="A27" s="1">
        <v>304</v>
      </c>
      <c r="B27" s="1">
        <v>7</v>
      </c>
      <c r="C27" s="1">
        <v>282</v>
      </c>
      <c r="D27" s="16">
        <v>40000</v>
      </c>
      <c r="E27" s="16">
        <v>467786.25999999995</v>
      </c>
      <c r="F27" s="16"/>
      <c r="G27" s="3">
        <v>45806</v>
      </c>
      <c r="H27" s="1">
        <v>421</v>
      </c>
      <c r="I27" s="3" t="str" cm="1">
        <f t="array" ref="I27">fn연체일($J$10,G27)</f>
        <v>4일 연체</v>
      </c>
      <c r="J27" s="1" t="str">
        <f t="shared" si="0"/>
        <v>◁</v>
      </c>
    </row>
    <row r="28" spans="1:10">
      <c r="A28" s="1">
        <v>305</v>
      </c>
      <c r="B28" s="1">
        <v>3</v>
      </c>
      <c r="C28" s="1">
        <v>257</v>
      </c>
      <c r="D28" s="16">
        <v>25000</v>
      </c>
      <c r="E28" s="16">
        <v>188644.45499999999</v>
      </c>
      <c r="F28" s="16"/>
      <c r="G28" s="3">
        <v>45807</v>
      </c>
      <c r="H28" s="1">
        <v>497</v>
      </c>
      <c r="I28" s="3" t="str" cm="1">
        <f t="array" ref="I28">fn연체일($J$10,G28)</f>
        <v>5일 연체</v>
      </c>
      <c r="J28" s="1" t="str">
        <f t="shared" si="0"/>
        <v>◁◁</v>
      </c>
    </row>
    <row r="29" spans="1:10">
      <c r="A29" s="1">
        <v>306</v>
      </c>
      <c r="B29" s="1">
        <v>5</v>
      </c>
      <c r="C29" s="1">
        <v>134</v>
      </c>
      <c r="D29" s="16">
        <v>35000</v>
      </c>
      <c r="E29" s="16">
        <v>2569.4560000000001</v>
      </c>
      <c r="F29" s="16"/>
      <c r="G29" s="3">
        <v>45785</v>
      </c>
      <c r="H29" s="1">
        <v>210</v>
      </c>
      <c r="I29" s="3" t="str" cm="1">
        <f t="array" ref="I29">fn연체일($J$10,G29)</f>
        <v>정상납부</v>
      </c>
      <c r="J29" s="1" t="str">
        <f t="shared" si="0"/>
        <v/>
      </c>
    </row>
    <row r="30" spans="1:10">
      <c r="A30" s="1">
        <v>401</v>
      </c>
      <c r="B30" s="1">
        <v>6</v>
      </c>
      <c r="C30" s="1">
        <v>588</v>
      </c>
      <c r="D30" s="16">
        <v>40000</v>
      </c>
      <c r="E30" s="16">
        <v>405094.83999999997</v>
      </c>
      <c r="F30" s="16"/>
      <c r="G30" s="3">
        <v>45797</v>
      </c>
      <c r="H30" s="1">
        <v>481</v>
      </c>
      <c r="I30" s="3" t="str" cm="1">
        <f t="array" ref="I30">fn연체일($J$10,G30)</f>
        <v>정상납부</v>
      </c>
      <c r="J30" s="1" t="str">
        <f t="shared" si="0"/>
        <v>▶</v>
      </c>
    </row>
    <row r="31" spans="1:10">
      <c r="A31" s="1">
        <v>402</v>
      </c>
      <c r="B31" s="1">
        <v>5</v>
      </c>
      <c r="C31" s="1">
        <v>292</v>
      </c>
      <c r="D31" s="16">
        <v>25000</v>
      </c>
      <c r="E31" s="16">
        <v>200477.89599999998</v>
      </c>
      <c r="F31" s="16"/>
      <c r="G31" s="3">
        <v>45802</v>
      </c>
      <c r="H31" s="1">
        <v>590</v>
      </c>
      <c r="I31" s="3" t="str" cm="1">
        <f t="array" ref="I31">fn연체일($J$10,G31)</f>
        <v>정상납부</v>
      </c>
      <c r="J31" s="1" t="str">
        <f t="shared" si="0"/>
        <v>◁◁</v>
      </c>
    </row>
    <row r="32" spans="1:10">
      <c r="A32" s="1">
        <v>403</v>
      </c>
      <c r="B32" s="1">
        <v>2</v>
      </c>
      <c r="C32" s="1">
        <v>220</v>
      </c>
      <c r="D32" s="16">
        <v>35000</v>
      </c>
      <c r="E32" s="16">
        <v>381880</v>
      </c>
      <c r="F32" s="16"/>
      <c r="G32" s="3">
        <v>45780</v>
      </c>
      <c r="H32" s="1">
        <v>192</v>
      </c>
      <c r="I32" s="3" t="str" cm="1">
        <f t="array" ref="I32">fn연체일($J$10,G32)</f>
        <v>정상납부</v>
      </c>
      <c r="J32" s="1" t="str">
        <f t="shared" si="0"/>
        <v/>
      </c>
    </row>
    <row r="33" spans="1:10">
      <c r="A33" s="1">
        <v>404</v>
      </c>
      <c r="B33" s="1">
        <v>3</v>
      </c>
      <c r="C33" s="1">
        <v>244</v>
      </c>
      <c r="D33" s="16">
        <v>35000</v>
      </c>
      <c r="E33" s="16">
        <v>183485.86</v>
      </c>
      <c r="F33" s="16"/>
      <c r="G33" s="3">
        <v>45807</v>
      </c>
      <c r="H33" s="1">
        <v>395</v>
      </c>
      <c r="I33" s="3" t="str" cm="1">
        <f t="array" ref="I33">fn연체일($J$10,G33)</f>
        <v>5일 연체</v>
      </c>
      <c r="J33" s="1" t="str">
        <f t="shared" si="0"/>
        <v>◁</v>
      </c>
    </row>
    <row r="34" spans="1:10">
      <c r="A34" s="1">
        <v>405</v>
      </c>
      <c r="B34" s="1">
        <v>5</v>
      </c>
      <c r="C34" s="1">
        <v>266</v>
      </c>
      <c r="D34" s="16">
        <v>25000</v>
      </c>
      <c r="E34" s="16">
        <v>523808.37999999995</v>
      </c>
      <c r="F34" s="16"/>
      <c r="G34" s="3">
        <v>45798</v>
      </c>
      <c r="H34" s="1">
        <v>275</v>
      </c>
      <c r="I34" s="3" t="str" cm="1">
        <f t="array" ref="I34">fn연체일($J$10,G34)</f>
        <v>정상납부</v>
      </c>
      <c r="J34" s="1" t="str">
        <f t="shared" si="0"/>
        <v/>
      </c>
    </row>
    <row r="35" spans="1:10">
      <c r="A35" s="1">
        <v>406</v>
      </c>
      <c r="B35" s="1">
        <v>3</v>
      </c>
      <c r="C35" s="1">
        <v>307</v>
      </c>
      <c r="D35" s="16">
        <v>35000</v>
      </c>
      <c r="E35" s="16">
        <v>168803.70499999999</v>
      </c>
      <c r="F35" s="16"/>
      <c r="G35" s="3">
        <v>45788</v>
      </c>
      <c r="H35" s="1">
        <v>154</v>
      </c>
      <c r="I35" s="3" t="str" cm="1">
        <f t="array" ref="I35">fn연체일($J$10,G35)</f>
        <v>정상납부</v>
      </c>
      <c r="J35" s="1" t="str">
        <f t="shared" si="0"/>
        <v>▶</v>
      </c>
    </row>
  </sheetData>
  <mergeCells count="3">
    <mergeCell ref="A2:B2"/>
    <mergeCell ref="F2:G2"/>
    <mergeCell ref="F8:G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D0A0-95D7-4DEE-AC07-86405B4E64F6}">
  <sheetPr codeName="Sheet4"/>
  <dimension ref="A1:D14"/>
  <sheetViews>
    <sheetView workbookViewId="0">
      <selection activeCell="G8" sqref="G8"/>
    </sheetView>
  </sheetViews>
  <sheetFormatPr defaultRowHeight="16.5"/>
  <cols>
    <col min="1" max="1" width="11.875" bestFit="1" customWidth="1"/>
    <col min="2" max="2" width="9.375" bestFit="1" customWidth="1"/>
    <col min="3" max="3" width="7.375" bestFit="1" customWidth="1"/>
    <col min="4" max="4" width="15.25" bestFit="1" customWidth="1"/>
  </cols>
  <sheetData>
    <row r="1" spans="1:4">
      <c r="A1" s="49" t="s">
        <v>246</v>
      </c>
      <c r="B1" t="s">
        <v>247</v>
      </c>
    </row>
    <row r="3" spans="1:4">
      <c r="A3" s="49" t="s">
        <v>255</v>
      </c>
      <c r="B3" s="49" t="s">
        <v>256</v>
      </c>
      <c r="C3" t="s">
        <v>257</v>
      </c>
      <c r="D3" t="s">
        <v>258</v>
      </c>
    </row>
    <row r="4" spans="1:4">
      <c r="A4" t="s">
        <v>248</v>
      </c>
      <c r="C4" s="50">
        <v>7</v>
      </c>
      <c r="D4" s="51">
        <v>12565</v>
      </c>
    </row>
    <row r="5" spans="1:4">
      <c r="B5" t="s">
        <v>252</v>
      </c>
      <c r="C5" s="50">
        <v>5</v>
      </c>
      <c r="D5" s="51">
        <v>15197</v>
      </c>
    </row>
    <row r="6" spans="1:4">
      <c r="B6" t="s">
        <v>253</v>
      </c>
      <c r="C6" s="50">
        <v>2</v>
      </c>
      <c r="D6" s="51">
        <v>5985</v>
      </c>
    </row>
    <row r="7" spans="1:4">
      <c r="A7" t="s">
        <v>249</v>
      </c>
      <c r="C7" s="50">
        <v>10</v>
      </c>
      <c r="D7" s="51">
        <v>16397.5</v>
      </c>
    </row>
    <row r="8" spans="1:4">
      <c r="B8" t="s">
        <v>254</v>
      </c>
      <c r="C8" s="50">
        <v>4</v>
      </c>
      <c r="D8" s="51">
        <v>15575</v>
      </c>
    </row>
    <row r="9" spans="1:4">
      <c r="B9" t="s">
        <v>252</v>
      </c>
      <c r="C9" s="50">
        <v>4</v>
      </c>
      <c r="D9" s="51">
        <v>17762.5</v>
      </c>
    </row>
    <row r="10" spans="1:4">
      <c r="B10" t="s">
        <v>253</v>
      </c>
      <c r="C10" s="50">
        <v>2</v>
      </c>
      <c r="D10" s="51">
        <v>15312.5</v>
      </c>
    </row>
    <row r="11" spans="1:4">
      <c r="A11" t="s">
        <v>250</v>
      </c>
      <c r="C11" s="50">
        <v>10</v>
      </c>
      <c r="D11" s="51">
        <v>15001</v>
      </c>
    </row>
    <row r="12" spans="1:4">
      <c r="B12" t="s">
        <v>253</v>
      </c>
      <c r="C12" s="50">
        <v>7</v>
      </c>
      <c r="D12" s="51">
        <v>13335</v>
      </c>
    </row>
    <row r="13" spans="1:4">
      <c r="B13" t="s">
        <v>254</v>
      </c>
      <c r="C13" s="50">
        <v>3</v>
      </c>
      <c r="D13" s="51">
        <v>18888.333333333332</v>
      </c>
    </row>
    <row r="14" spans="1:4">
      <c r="A14" t="s">
        <v>251</v>
      </c>
      <c r="C14" s="50">
        <v>27</v>
      </c>
      <c r="D14" s="51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DDFB-9F39-4FF9-B328-C232D6562123}">
  <sheetPr codeName="Sheet5"/>
  <dimension ref="A1:K14"/>
  <sheetViews>
    <sheetView tabSelected="1" workbookViewId="0">
      <selection activeCell="D7" sqref="D7"/>
    </sheetView>
  </sheetViews>
  <sheetFormatPr defaultColWidth="9" defaultRowHeight="16.5"/>
  <cols>
    <col min="1" max="1" width="9" style="22"/>
    <col min="2" max="2" width="9.375" style="22" bestFit="1" customWidth="1"/>
    <col min="3" max="3" width="9" style="22"/>
    <col min="4" max="4" width="10.875" style="22" bestFit="1" customWidth="1"/>
    <col min="5" max="11" width="11.125" style="22" customWidth="1"/>
    <col min="12" max="16384" width="9" style="22"/>
  </cols>
  <sheetData>
    <row r="1" spans="1:11">
      <c r="A1" s="22" t="s">
        <v>99</v>
      </c>
    </row>
    <row r="2" spans="1:11">
      <c r="A2" s="23" t="s">
        <v>197</v>
      </c>
      <c r="B2" s="24">
        <v>0.03</v>
      </c>
    </row>
    <row r="3" spans="1:11">
      <c r="A3" s="23" t="s">
        <v>198</v>
      </c>
      <c r="B3" s="25">
        <v>200000</v>
      </c>
    </row>
    <row r="4" spans="1:11">
      <c r="A4" s="23" t="s">
        <v>199</v>
      </c>
      <c r="B4" s="23">
        <v>36</v>
      </c>
    </row>
    <row r="5" spans="1:11">
      <c r="A5" s="23" t="s">
        <v>200</v>
      </c>
      <c r="B5" s="26">
        <f>FV(B2/12,B4,-B3)</f>
        <v>7524112.0618290044</v>
      </c>
    </row>
    <row r="6" spans="1:11">
      <c r="A6" s="27"/>
      <c r="B6" s="28"/>
      <c r="E6" s="44" t="s">
        <v>197</v>
      </c>
      <c r="F6" s="45"/>
      <c r="G6" s="45"/>
      <c r="H6" s="45"/>
      <c r="I6" s="45"/>
      <c r="J6" s="45"/>
      <c r="K6" s="46"/>
    </row>
    <row r="7" spans="1:11">
      <c r="D7" s="29">
        <f>B5</f>
        <v>7524112.0618290044</v>
      </c>
      <c r="E7" s="30">
        <v>0.03</v>
      </c>
      <c r="F7" s="30">
        <v>3.15E-2</v>
      </c>
      <c r="G7" s="30">
        <v>3.3000000000000002E-2</v>
      </c>
      <c r="H7" s="30">
        <v>3.4500000000000003E-2</v>
      </c>
      <c r="I7" s="30">
        <v>3.5999999999999997E-2</v>
      </c>
      <c r="J7" s="30">
        <v>3.7499999999999999E-2</v>
      </c>
      <c r="K7" s="30">
        <v>3.9E-2</v>
      </c>
    </row>
    <row r="8" spans="1:11">
      <c r="C8" s="47" t="s">
        <v>199</v>
      </c>
      <c r="D8" s="31">
        <v>12</v>
      </c>
      <c r="E8" s="32">
        <f t="dataTable" ref="E8:K14" dt2D="1" dtr="1" r1="B2" r2="B4"/>
        <v>2433276.5530805388</v>
      </c>
      <c r="F8" s="32">
        <v>2434954.9857452433</v>
      </c>
      <c r="G8" s="32">
        <v>2436634.8179788906</v>
      </c>
      <c r="H8" s="32">
        <v>2438316.0509618768</v>
      </c>
      <c r="I8" s="32">
        <v>2439998.6858753222</v>
      </c>
      <c r="J8" s="32">
        <v>2441682.7239016928</v>
      </c>
      <c r="K8" s="32">
        <v>2443368.1662236685</v>
      </c>
    </row>
    <row r="9" spans="1:11">
      <c r="C9" s="47"/>
      <c r="D9" s="31">
        <v>24</v>
      </c>
      <c r="E9" s="32">
        <v>4940563.5409582164</v>
      </c>
      <c r="F9" s="32">
        <v>4947728.1723871799</v>
      </c>
      <c r="G9" s="32">
        <v>4954905.9879553681</v>
      </c>
      <c r="H9" s="32">
        <v>4962097.0136616714</v>
      </c>
      <c r="I9" s="32">
        <v>4969301.2755567264</v>
      </c>
      <c r="J9" s="32">
        <v>4976518.7997440146</v>
      </c>
      <c r="K9" s="32">
        <v>4983749.6123777134</v>
      </c>
    </row>
    <row r="10" spans="1:11">
      <c r="C10" s="47"/>
      <c r="D10" s="31">
        <v>36</v>
      </c>
      <c r="E10" s="32">
        <v>7524112.0618290044</v>
      </c>
      <c r="F10" s="32">
        <v>7540806.5350141693</v>
      </c>
      <c r="G10" s="32">
        <v>7557548.6321226321</v>
      </c>
      <c r="H10" s="32">
        <v>7574338.5010493807</v>
      </c>
      <c r="I10" s="32">
        <v>7591176.2901632013</v>
      </c>
      <c r="J10" s="32">
        <v>7608062.1483098837</v>
      </c>
      <c r="K10" s="32">
        <v>7624996.2248102194</v>
      </c>
    </row>
    <row r="11" spans="1:11">
      <c r="C11" s="47"/>
      <c r="D11" s="31">
        <v>48</v>
      </c>
      <c r="E11" s="32">
        <v>10186241.683194533</v>
      </c>
      <c r="F11" s="32">
        <v>10216756.529414691</v>
      </c>
      <c r="G11" s="32">
        <v>10247389.509466019</v>
      </c>
      <c r="H11" s="32">
        <v>10278141.124685083</v>
      </c>
      <c r="I11" s="32">
        <v>10309011.878622197</v>
      </c>
      <c r="J11" s="32">
        <v>10340002.277053729</v>
      </c>
      <c r="K11" s="32">
        <v>10371112.827987138</v>
      </c>
    </row>
    <row r="12" spans="1:11">
      <c r="C12" s="47"/>
      <c r="D12" s="31">
        <v>60</v>
      </c>
      <c r="E12" s="32">
        <v>12929342.524421673</v>
      </c>
      <c r="F12" s="32">
        <v>12978226.632183891</v>
      </c>
      <c r="G12" s="32">
        <v>13027350.085937055</v>
      </c>
      <c r="H12" s="32">
        <v>13076714.175023554</v>
      </c>
      <c r="I12" s="32">
        <v>13126320.19604519</v>
      </c>
      <c r="J12" s="32">
        <v>13176169.452908341</v>
      </c>
      <c r="K12" s="32">
        <v>13226263.256859343</v>
      </c>
    </row>
    <row r="13" spans="1:11">
      <c r="C13" s="47"/>
      <c r="D13" s="31">
        <v>72</v>
      </c>
      <c r="E13" s="32">
        <v>15755877.40264499</v>
      </c>
      <c r="F13" s="32">
        <v>15827949.962008821</v>
      </c>
      <c r="G13" s="32">
        <v>15900449.707490142</v>
      </c>
      <c r="H13" s="32">
        <v>15973379.430695666</v>
      </c>
      <c r="I13" s="32">
        <v>16046741.942351414</v>
      </c>
      <c r="J13" s="32">
        <v>16120540.07244076</v>
      </c>
      <c r="K13" s="32">
        <v>16194776.670331446</v>
      </c>
    </row>
    <row r="14" spans="1:11">
      <c r="C14" s="47"/>
      <c r="D14" s="31">
        <v>84</v>
      </c>
      <c r="E14" s="32">
        <v>18668384.043938886</v>
      </c>
      <c r="F14" s="32">
        <v>18768746.984726887</v>
      </c>
      <c r="G14" s="32">
        <v>18869808.879427452</v>
      </c>
      <c r="H14" s="32">
        <v>18971575.101308338</v>
      </c>
      <c r="I14" s="32">
        <v>19074051.067005508</v>
      </c>
      <c r="J14" s="32">
        <v>19177242.2368869</v>
      </c>
      <c r="K14" s="32">
        <v>19281154.115405194</v>
      </c>
    </row>
  </sheetData>
  <mergeCells count="2">
    <mergeCell ref="E6:K6"/>
    <mergeCell ref="C8:C14"/>
  </mergeCells>
  <phoneticPr fontId="2" type="noConversion"/>
  <dataValidations count="1">
    <dataValidation type="custom" allowBlank="1" showInputMessage="1" showErrorMessage="1" errorTitle="입력오류" error="12의 배수만 입력해야 합니다." sqref="D8:D14" xr:uid="{9F58F907-731B-49F8-8962-97A16DD38D96}">
      <formula1>MOD(D8,12)=0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E61E-624B-4959-AE7C-4FDA15CB7EDE}">
  <sheetPr codeName="Sheet7"/>
  <dimension ref="A1:D20"/>
  <sheetViews>
    <sheetView workbookViewId="0">
      <selection activeCell="I8" sqref="I8"/>
    </sheetView>
  </sheetViews>
  <sheetFormatPr defaultRowHeight="16.5"/>
  <cols>
    <col min="1" max="1" width="9.75" customWidth="1"/>
    <col min="2" max="3" width="11.875" bestFit="1" customWidth="1"/>
    <col min="4" max="4" width="15.875" bestFit="1" customWidth="1"/>
    <col min="5" max="5" width="3.875" customWidth="1"/>
    <col min="6" max="6" width="11.625" customWidth="1"/>
  </cols>
  <sheetData>
    <row r="1" spans="1:4">
      <c r="A1" t="s">
        <v>201</v>
      </c>
    </row>
    <row r="2" spans="1:4">
      <c r="A2" s="1" t="s">
        <v>202</v>
      </c>
      <c r="B2" s="1" t="s">
        <v>203</v>
      </c>
      <c r="C2" s="1" t="s">
        <v>204</v>
      </c>
      <c r="D2" s="1" t="s">
        <v>205</v>
      </c>
    </row>
    <row r="3" spans="1:4">
      <c r="A3" s="1" t="s">
        <v>206</v>
      </c>
      <c r="B3" s="9">
        <v>10854000</v>
      </c>
      <c r="C3" s="9">
        <v>9970000</v>
      </c>
      <c r="D3" s="33">
        <v>-8.8699999999999992</v>
      </c>
    </row>
    <row r="4" spans="1:4">
      <c r="A4" s="1" t="s">
        <v>207</v>
      </c>
      <c r="B4" s="9">
        <v>16345000</v>
      </c>
      <c r="C4" s="9">
        <v>16016000</v>
      </c>
      <c r="D4" s="33">
        <v>-2.0499999999999998</v>
      </c>
    </row>
    <row r="5" spans="1:4">
      <c r="A5" s="1" t="s">
        <v>208</v>
      </c>
      <c r="B5" s="9">
        <v>7602000</v>
      </c>
      <c r="C5" s="9">
        <v>7720000</v>
      </c>
      <c r="D5" s="33">
        <v>1.53</v>
      </c>
    </row>
    <row r="6" spans="1:4">
      <c r="A6" s="1" t="s">
        <v>209</v>
      </c>
      <c r="B6" s="9">
        <v>3477000</v>
      </c>
      <c r="C6" s="9">
        <v>4347000</v>
      </c>
      <c r="D6" s="33">
        <v>20.010000000000002</v>
      </c>
    </row>
    <row r="7" spans="1:4">
      <c r="A7" s="1" t="s">
        <v>210</v>
      </c>
      <c r="B7" s="9">
        <v>15380000</v>
      </c>
      <c r="C7" s="16">
        <v>14549000</v>
      </c>
      <c r="D7" s="33">
        <v>-5.71</v>
      </c>
    </row>
    <row r="8" spans="1:4">
      <c r="A8" s="1" t="s">
        <v>211</v>
      </c>
      <c r="B8" s="9">
        <v>14512000</v>
      </c>
      <c r="C8" s="16">
        <v>14987000</v>
      </c>
      <c r="D8" s="33">
        <v>3.17</v>
      </c>
    </row>
    <row r="9" spans="1:4">
      <c r="A9" s="1" t="s">
        <v>212</v>
      </c>
      <c r="B9" s="9">
        <v>5512000</v>
      </c>
      <c r="C9" s="16" t="s">
        <v>213</v>
      </c>
      <c r="D9" s="33">
        <v>0</v>
      </c>
    </row>
    <row r="10" spans="1:4">
      <c r="A10" s="1" t="s">
        <v>214</v>
      </c>
      <c r="B10" s="9">
        <v>6405000</v>
      </c>
      <c r="C10" s="16">
        <v>6916000</v>
      </c>
      <c r="D10" s="33">
        <v>7.39</v>
      </c>
    </row>
    <row r="11" spans="1:4">
      <c r="A11" s="1" t="s">
        <v>215</v>
      </c>
      <c r="B11" s="9">
        <v>14320000</v>
      </c>
      <c r="C11" s="16">
        <v>17571000</v>
      </c>
      <c r="D11" s="33">
        <v>18.5</v>
      </c>
    </row>
    <row r="12" spans="1:4">
      <c r="A12" s="1" t="s">
        <v>216</v>
      </c>
      <c r="B12" s="9">
        <v>10594000</v>
      </c>
      <c r="C12" s="9">
        <v>10594000</v>
      </c>
      <c r="D12" s="33">
        <v>0</v>
      </c>
    </row>
    <row r="13" spans="1:4">
      <c r="A13" s="1" t="s">
        <v>217</v>
      </c>
      <c r="B13" s="9">
        <v>7246000</v>
      </c>
      <c r="C13" s="9">
        <v>10568000</v>
      </c>
      <c r="D13" s="33">
        <v>31.43</v>
      </c>
    </row>
    <row r="14" spans="1:4">
      <c r="A14" s="1" t="s">
        <v>218</v>
      </c>
      <c r="B14" s="9">
        <v>10253000</v>
      </c>
      <c r="C14" s="9">
        <v>10151000</v>
      </c>
      <c r="D14" s="33">
        <v>-1</v>
      </c>
    </row>
    <row r="15" spans="1:4">
      <c r="A15" s="1" t="s">
        <v>219</v>
      </c>
      <c r="B15" s="9">
        <v>11372000</v>
      </c>
      <c r="C15" s="9">
        <v>11721000</v>
      </c>
      <c r="D15" s="33">
        <v>2.98</v>
      </c>
    </row>
    <row r="16" spans="1:4">
      <c r="A16" s="1" t="s">
        <v>220</v>
      </c>
      <c r="B16" s="9">
        <v>10478000</v>
      </c>
      <c r="C16" s="9">
        <v>15642000</v>
      </c>
      <c r="D16" s="33">
        <v>33.01</v>
      </c>
    </row>
    <row r="17" spans="1:4">
      <c r="A17" s="1" t="s">
        <v>221</v>
      </c>
      <c r="B17" s="9">
        <v>1983000</v>
      </c>
      <c r="C17" s="9">
        <v>1835000</v>
      </c>
      <c r="D17" s="33">
        <v>-8.07</v>
      </c>
    </row>
    <row r="18" spans="1:4">
      <c r="A18" s="1" t="s">
        <v>222</v>
      </c>
      <c r="B18" s="9">
        <v>14761000</v>
      </c>
      <c r="C18" s="9">
        <v>12956000</v>
      </c>
      <c r="D18" s="33">
        <v>-13.93</v>
      </c>
    </row>
    <row r="19" spans="1:4">
      <c r="A19" s="1" t="s">
        <v>223</v>
      </c>
      <c r="B19" s="9">
        <v>9169000</v>
      </c>
      <c r="C19" s="9">
        <v>8794000</v>
      </c>
      <c r="D19" s="33">
        <v>-4.26</v>
      </c>
    </row>
    <row r="20" spans="1:4">
      <c r="A20" s="1" t="s">
        <v>224</v>
      </c>
      <c r="B20" s="9">
        <v>16557000</v>
      </c>
      <c r="C20" s="9">
        <v>26524000</v>
      </c>
      <c r="D20" s="33">
        <v>37.58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4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071EB-B395-4CA1-AED4-70EE0D282204}">
  <sheetPr codeName="Sheet6"/>
  <dimension ref="A2:K22"/>
  <sheetViews>
    <sheetView workbookViewId="0"/>
  </sheetViews>
  <sheetFormatPr defaultRowHeight="16.5"/>
  <cols>
    <col min="1" max="1" width="11.125" customWidth="1"/>
    <col min="3" max="3" width="12.375" bestFit="1" customWidth="1"/>
  </cols>
  <sheetData>
    <row r="2" spans="1:3" ht="17.25" thickBot="1">
      <c r="A2" t="s">
        <v>99</v>
      </c>
    </row>
    <row r="3" spans="1:3">
      <c r="A3" s="34" t="s">
        <v>225</v>
      </c>
      <c r="B3" s="35" t="s">
        <v>226</v>
      </c>
      <c r="C3" s="35" t="s">
        <v>227</v>
      </c>
    </row>
    <row r="4" spans="1:3">
      <c r="A4" s="36" t="s">
        <v>115</v>
      </c>
      <c r="B4" s="1">
        <v>430</v>
      </c>
      <c r="C4" s="37">
        <v>56000000</v>
      </c>
    </row>
    <row r="5" spans="1:3">
      <c r="A5" s="36" t="s">
        <v>228</v>
      </c>
      <c r="B5" s="1">
        <v>190</v>
      </c>
      <c r="C5" s="37">
        <v>18400000</v>
      </c>
    </row>
    <row r="6" spans="1:3">
      <c r="A6" s="36" t="s">
        <v>229</v>
      </c>
      <c r="B6" s="1">
        <v>120</v>
      </c>
      <c r="C6" s="37">
        <v>14400000</v>
      </c>
    </row>
    <row r="7" spans="1:3">
      <c r="A7" s="36" t="s">
        <v>230</v>
      </c>
      <c r="B7" s="1">
        <v>100</v>
      </c>
      <c r="C7" s="37">
        <v>12000000</v>
      </c>
    </row>
    <row r="22" spans="11:11">
      <c r="K22" s="38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2261C-CA72-4844-9258-6CAABCA9A3B4}">
  <sheetPr codeName="Sheet8"/>
  <dimension ref="A2:J18"/>
  <sheetViews>
    <sheetView workbookViewId="0">
      <selection activeCell="J6" sqref="J6"/>
    </sheetView>
  </sheetViews>
  <sheetFormatPr defaultRowHeight="16.5"/>
  <cols>
    <col min="7" max="7" width="2.75" customWidth="1"/>
    <col min="10" max="10" width="49.125" customWidth="1"/>
  </cols>
  <sheetData>
    <row r="2" spans="1:10">
      <c r="A2" t="s">
        <v>231</v>
      </c>
      <c r="B2" s="39"/>
    </row>
    <row r="3" spans="1:10">
      <c r="A3" s="1" t="s">
        <v>232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  <c r="H3" s="1" t="s">
        <v>233</v>
      </c>
    </row>
    <row r="4" spans="1:10">
      <c r="A4" s="4" t="s">
        <v>238</v>
      </c>
      <c r="B4" s="4" t="s">
        <v>239</v>
      </c>
      <c r="C4" s="4">
        <v>9</v>
      </c>
      <c r="D4" s="4">
        <v>10</v>
      </c>
      <c r="E4" s="4">
        <v>10</v>
      </c>
      <c r="F4" s="4" t="s">
        <v>240</v>
      </c>
      <c r="H4" s="1" t="s">
        <v>241</v>
      </c>
      <c r="J4" t="s">
        <v>259</v>
      </c>
    </row>
    <row r="5" spans="1:10">
      <c r="A5" s="4"/>
      <c r="B5" s="4"/>
      <c r="C5" s="4"/>
      <c r="D5" s="4"/>
      <c r="E5" s="4"/>
      <c r="F5" s="4"/>
      <c r="H5" s="1" t="s">
        <v>242</v>
      </c>
      <c r="J5" t="s">
        <v>260</v>
      </c>
    </row>
    <row r="6" spans="1:10">
      <c r="A6" s="4"/>
      <c r="B6" s="4"/>
      <c r="C6" s="4"/>
      <c r="D6" s="4"/>
      <c r="E6" s="4"/>
      <c r="F6" s="4"/>
      <c r="H6" s="1" t="s">
        <v>243</v>
      </c>
    </row>
    <row r="7" spans="1:10">
      <c r="A7" s="4"/>
      <c r="B7" s="4"/>
      <c r="C7" s="4"/>
      <c r="D7" s="4"/>
      <c r="E7" s="4"/>
      <c r="F7" s="4"/>
      <c r="H7" s="1" t="s">
        <v>244</v>
      </c>
    </row>
    <row r="8" spans="1:10">
      <c r="A8" s="4"/>
      <c r="B8" s="4"/>
      <c r="C8" s="4"/>
      <c r="D8" s="4"/>
      <c r="E8" s="4"/>
      <c r="F8" s="4"/>
    </row>
    <row r="9" spans="1:10">
      <c r="A9" s="4"/>
      <c r="B9" s="4"/>
      <c r="C9" s="4"/>
      <c r="D9" s="4"/>
      <c r="E9" s="4"/>
      <c r="F9" s="4"/>
    </row>
    <row r="10" spans="1:10">
      <c r="A10" s="4"/>
      <c r="B10" s="4"/>
      <c r="C10" s="4"/>
      <c r="D10" s="4"/>
      <c r="E10" s="4"/>
      <c r="F10" s="4"/>
    </row>
    <row r="11" spans="1:10">
      <c r="A11" s="4"/>
      <c r="B11" s="4"/>
      <c r="C11" s="4"/>
      <c r="D11" s="4"/>
      <c r="E11" s="4"/>
      <c r="F11" s="4"/>
    </row>
    <row r="12" spans="1:10">
      <c r="A12" s="4"/>
      <c r="B12" s="4"/>
      <c r="C12" s="4"/>
      <c r="D12" s="4"/>
      <c r="E12" s="4"/>
      <c r="F12" s="4"/>
    </row>
    <row r="13" spans="1:10">
      <c r="A13" s="4"/>
      <c r="B13" s="4"/>
      <c r="C13" s="4"/>
      <c r="D13" s="4"/>
      <c r="E13" s="4"/>
      <c r="F13" s="4"/>
    </row>
    <row r="14" spans="1:10">
      <c r="A14" s="4"/>
      <c r="B14" s="4"/>
      <c r="C14" s="4"/>
      <c r="D14" s="4"/>
      <c r="E14" s="4"/>
      <c r="F14" s="4"/>
    </row>
    <row r="15" spans="1:10">
      <c r="A15" s="4"/>
      <c r="B15" s="4"/>
      <c r="C15" s="4"/>
      <c r="D15" s="4"/>
      <c r="E15" s="4"/>
      <c r="F15" s="4"/>
    </row>
    <row r="16" spans="1:10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1265" r:id="rId3" name="cmd구매후기">
          <controlPr defaultSize="0" autoLine="0" autoPict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0</xdr:colOff>
                <xdr:row>1</xdr:row>
                <xdr:rowOff>133350</xdr:rowOff>
              </to>
            </anchor>
          </controlPr>
        </control>
      </mc:Choice>
      <mc:Fallback>
        <control shapeId="11265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용갑 김</dc:creator>
  <cp:lastModifiedBy>여진 이</cp:lastModifiedBy>
  <cp:lastPrinted>2025-06-25T13:27:38Z</cp:lastPrinted>
  <dcterms:created xsi:type="dcterms:W3CDTF">2025-02-05T01:21:22Z</dcterms:created>
  <dcterms:modified xsi:type="dcterms:W3CDTF">2025-06-25T13:58:28Z</dcterms:modified>
</cp:coreProperties>
</file>