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ly91\Desktop\2026_컴활1급_필기+실기통합본(20260420)\길벗컴활1급통합\기출\01회\"/>
    </mc:Choice>
  </mc:AlternateContent>
  <xr:revisionPtr revIDLastSave="0" documentId="13_ncr:1_{A9C90CB0-571A-416C-A4BC-CC5647ECB502}" xr6:coauthVersionLast="47" xr6:coauthVersionMax="47" xr10:uidLastSave="{00000000-0000-0000-0000-000000000000}"/>
  <bookViews>
    <workbookView xWindow="0" yWindow="0" windowWidth="17865" windowHeight="15750" tabRatio="721" firstSheet="5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LARGE" hidden="1" xlm="1">#NAME?</definedName>
    <definedName name="_xleta.MID" hidden="1" xlm="1">#NAME?</definedName>
    <definedName name="_xleta.RIGHT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M22" i="3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4" i="3" a="1"/>
  <c r="H5" i="3" a="1"/>
  <c r="H13" i="3" a="1"/>
  <c r="H17" i="3" a="1"/>
  <c r="H21" i="3" a="1"/>
  <c r="H12" i="3" a="1"/>
  <c r="H10" i="3" a="1"/>
  <c r="H8" i="3" a="1"/>
  <c r="H6" i="3" a="1"/>
  <c r="H14" i="3" a="1"/>
  <c r="H18" i="3" a="1"/>
  <c r="H22" i="3" a="1"/>
  <c r="H20" i="3" a="1"/>
  <c r="H11" i="3" a="1"/>
  <c r="H16" i="3" a="1"/>
  <c r="H7" i="3" a="1"/>
  <c r="H15" i="3" a="1"/>
  <c r="H19" i="3" a="1"/>
  <c r="H23" i="3" a="1"/>
  <c r="H9" i="3" a="1"/>
  <c r="H4" i="3" l="1"/>
  <c r="H9" i="3"/>
  <c r="H23" i="3"/>
  <c r="H19" i="3"/>
  <c r="H15" i="3"/>
  <c r="H7" i="3"/>
  <c r="H16" i="3"/>
  <c r="H11" i="3"/>
  <c r="H20" i="3"/>
  <c r="H22" i="3"/>
  <c r="H18" i="3"/>
  <c r="H14" i="3"/>
  <c r="H6" i="3"/>
  <c r="H8" i="3"/>
  <c r="H10" i="3"/>
  <c r="H12" i="3"/>
  <c r="H21" i="3"/>
  <c r="H17" i="3"/>
  <c r="H13" i="3"/>
  <c r="H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E9B395D4-43DE-4557-8807-8B769D4E819C}" keepAlive="1" name="쿼리 - 위탁판매" description="통합 문서의 '위탁판매' 쿼리에 대한 연결입니다." type="5" refreshedVersion="8" background="1">
    <dbPr connection="Provider=Microsoft.Mashup.OleDb.1;Data Source=$Workbook$;Location=위탁판매;Extended Properties=&quot;&quot;" command="SELECT * FROM [위탁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<sst xmlns="http://schemas.openxmlformats.org/spreadsheetml/2006/main" count="741" uniqueCount="292">
  <si>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</si>
  <si>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</si>
  <si>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</si>
  <si>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</si>
  <si>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</si>
  <si>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</si>
  <si>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</si>
  <si>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</si>
  <si>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</si>
  <si>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</si>
  <si>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</si>
  <si>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</si>
  <si>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</si>
  <si>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</si>
  <si>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</si>
  <si>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</si>
  <si>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</si>
  <si>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</si>
  <si>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</si>
  <si>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</si>
  <si>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</si>
  <si>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</si>
  <si>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</si>
  <si>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</si>
  <si>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</si>
  <si>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</si>
  <si>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</si>
  <si>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</si>
  <si>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</si>
  <si>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</si>
  <si>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</si>
  <si>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</si>
  <si>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</si>
  <si>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</si>
  <si>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</si>
  <si>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</si>
  <si>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</si>
  <si>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</si>
  <si>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</si>
  <si>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</si>
  <si>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</si>
  <si>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</si>
  <si>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</si>
  <si>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</si>
  <si>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</si>
  <si>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</si>
  <si>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</si>
  <si>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</si>
  <si>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</si>
  <si>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</si>
  <si>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</si>
  <si>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</si>
  <si>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</si>
  <si>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</si>
  <si>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</si>
  <si>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</si>
  <si>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</si>
  <si>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</si>
  <si>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</si>
  <si>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</si>
  <si>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</si>
  <si>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</si>
  <si>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</si>
  <si>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</si>
  <si>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</si>
  <si>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</si>
  <si>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</si>
  <si>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</si>
  <si>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</si>
  <si>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</si>
  <si>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</si>
  <si>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</si>
  <si>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</si>
  <si>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</si>
  <si>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</si>
  <si>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</si>
  <si>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</si>
  <si>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</si>
  <si>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</si>
  <si>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</si>
  <si>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</si>
  <si>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</si>
  <si>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</si>
  <si>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</si>
  <si>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</si>
  <si>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</si>
  <si>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</si>
  <si>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</si>
  <si>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</si>
  <si>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</si>
  <si>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</si>
  <si>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</si>
  <si>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</si>
  <si>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</si>
  <si>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</si>
  <si>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</si>
  <si>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</si>
  <si>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</si>
  <si>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</si>
  <si>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</si>
  <si>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</si>
  <si>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</si>
  <si>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</si>
  <si>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</si>
  <si>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</si>
  <si>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</si>
  <si>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</si>
  <si>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</si>
  <si>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</si>
  <si>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</si>
  <si>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</si>
  <si>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</si>
  <si>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</si>
  <si>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</si>
  <si>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</si>
  <si>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</si>
  <si>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</si>
  <si>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</si>
  <si>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</si>
  <si>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</si>
  <si>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</si>
  <si>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</si>
  <si>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</si>
  <si>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</si>
  <si>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</si>
  <si>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</si>
  <si>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</si>
  <si>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</si>
  <si>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</si>
  <si>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</si>
  <si>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</si>
  <si>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</si>
  <si>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</si>
  <si>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</si>
  <si>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</si>
  <si>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</si>
  <si>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</si>
  <si>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</si>
  <si>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</si>
  <si>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</si>
  <si>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</si>
  <si>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</si>
  <si>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</si>
  <si>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</si>
  <si>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</si>
  <si>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</si>
  <si>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</si>
  <si>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</si>
  <si>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</si>
  <si>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</si>
  <si>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</si>
  <si>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</si>
  <si>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</si>
  <si>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</si>
  <si>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</si>
  <si>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</si>
  <si>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</si>
  <si>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</si>
  <si>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</si>
  <si>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</si>
  <si>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</si>
  <si>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</si>
  <si>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</si>
  <si>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</si>
  <si>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</si>
  <si>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</si>
  <si>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</si>
  <si>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</si>
  <si>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</si>
  <si>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</si>
  <si>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</si>
  <si>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</si>
  <si>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</si>
  <si>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</si>
  <si>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</si>
  <si>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</si>
  <si>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</si>
  <si>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</si>
  <si>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</si>
  <si>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</si>
  <si>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</si>
  <si>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</si>
  <si>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</si>
  <si>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</si>
  <si>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</si>
  <si>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</si>
  <si>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</si>
  <si>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</si>
  <si>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</si>
  <si>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</si>
  <si>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</si>
  <si>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</si>
  <si>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</si>
  <si>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</si>
  <si>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</si>
  <si>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</si>
  <si>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</si>
  <si>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</si>
  <si>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</si>
  <si>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</si>
  <si>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</si>
  <si>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</si>
  <si>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</si>
  <si>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</si>
  <si>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</si>
  <si>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</si>
  <si>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</si>
  <si>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</si>
  <si>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</si>
  <si>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</si>
  <si>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</si>
  <si>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</si>
  <si>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</si>
  <si>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</si>
  <si>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</si>
  <si>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</si>
  <si>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</si>
  <si>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</si>
  <si>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</si>
  <si>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</si>
  <si>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</si>
  <si>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</si>
  <si>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</si>
  <si>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</si>
  <si>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</si>
  <si>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</si>
  <si>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</si>
  <si>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</si>
  <si>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</si>
  <si>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</si>
  <si>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</si>
  <si>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</si>
  <si>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</si>
  <si>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</si>
  <si>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</si>
  <si>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</si>
  <si>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</si>
  <si>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</si>
  <si>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</si>
  <si>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</si>
  <si>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</si>
  <si>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</si>
  <si>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</si>
  <si>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</si>
  <si>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</si>
  <si>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</si>
  <si>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</si>
  <si>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</si>
  <si>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</si>
  <si>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</si>
  <si>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</si>
  <si>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</si>
  <si>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</si>
  <si>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</si>
  <si>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</si>
  <si>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</si>
  <si>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</si>
  <si>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</si>
  <si>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</si>
  <si>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</si>
  <si>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 xml:space="preserve">조건 </t>
    <phoneticPr fontId="2" type="noConversion"/>
  </si>
  <si>
    <t>어종상태명</t>
  </si>
  <si>
    <t>(모두)</t>
  </si>
  <si>
    <t>총합계</t>
  </si>
  <si>
    <t>서귀포위판장</t>
  </si>
  <si>
    <t>성산위판장</t>
  </si>
  <si>
    <t>흑산도위판장</t>
  </si>
  <si>
    <t>개수 : 위판장코드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</si>
  <si>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</si>
  <si>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</si>
  <si>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</si>
  <si>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</si>
  <si>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</si>
  <si>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</si>
  <si>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</si>
  <si>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</si>
  <si>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</si>
  <si>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</si>
  <si>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</si>
  <si>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연이율</t>
  </si>
  <si>
    <t>월납입액</t>
  </si>
  <si>
    <t>이율증가</t>
  </si>
  <si>
    <t>이율감소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</si>
  <si>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</si>
  <si>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</si>
  <si>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</si>
  <si>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r>
      <t>시나리오</t>
    </r>
    <r>
      <rPr>
        <b/>
        <sz val="11"/>
        <color indexed="9"/>
        <rFont val="等线"/>
        <scheme val="minor"/>
      </rPr>
      <t xml:space="preserve"> </t>
    </r>
    <r>
      <rPr>
        <b/>
        <sz val="11"/>
        <color indexed="9"/>
        <rFont val="等线"/>
        <family val="2"/>
        <charset val="129"/>
        <scheme val="minor"/>
      </rPr>
      <t>요약</t>
    </r>
  </si>
  <si>
    <r>
      <t>변경</t>
    </r>
    <r>
      <rPr>
        <b/>
        <sz val="11"/>
        <color indexed="18"/>
        <rFont val="等线"/>
        <scheme val="minor"/>
      </rPr>
      <t xml:space="preserve"> </t>
    </r>
    <r>
      <rPr>
        <b/>
        <sz val="11"/>
        <color indexed="18"/>
        <rFont val="等线"/>
        <family val="2"/>
        <charset val="129"/>
        <scheme val="minor"/>
      </rPr>
      <t>셀</t>
    </r>
    <r>
      <rPr>
        <b/>
        <sz val="11"/>
        <color indexed="18"/>
        <rFont val="等线"/>
        <scheme val="minor"/>
      </rPr>
      <t>:</t>
    </r>
  </si>
  <si>
    <r>
      <t>결과</t>
    </r>
    <r>
      <rPr>
        <b/>
        <sz val="11"/>
        <color indexed="18"/>
        <rFont val="等线"/>
        <scheme val="minor"/>
      </rPr>
      <t xml:space="preserve"> </t>
    </r>
    <r>
      <rPr>
        <b/>
        <sz val="11"/>
        <color indexed="18"/>
        <rFont val="等线"/>
        <family val="2"/>
        <charset val="129"/>
        <scheme val="minor"/>
      </rPr>
      <t>셀</t>
    </r>
    <r>
      <rPr>
        <b/>
        <sz val="11"/>
        <color indexed="18"/>
        <rFont val="等线"/>
        <scheme val="minor"/>
      </rPr>
      <t>:</t>
    </r>
  </si>
  <si>
    <r>
      <t>현재</t>
    </r>
    <r>
      <rPr>
        <sz val="11"/>
        <color indexed="9"/>
        <rFont val="等线"/>
        <scheme val="minor"/>
      </rPr>
      <t xml:space="preserve"> </t>
    </r>
    <r>
      <rPr>
        <sz val="11"/>
        <color indexed="9"/>
        <rFont val="等线"/>
        <family val="2"/>
        <charset val="129"/>
        <scheme val="minor"/>
      </rPr>
      <t>값</t>
    </r>
    <r>
      <rPr>
        <sz val="11"/>
        <color indexed="9"/>
        <rFont val="等线"/>
        <scheme val="minor"/>
      </rPr>
      <t>:</t>
    </r>
  </si>
  <si>
    <r>
      <t>만든</t>
    </r>
    <r>
      <rPr>
        <sz val="10"/>
        <color theme="1"/>
        <rFont val="等线"/>
        <scheme val="minor"/>
      </rPr>
      <t xml:space="preserve"> </t>
    </r>
    <r>
      <rPr>
        <sz val="10"/>
        <color theme="1"/>
        <rFont val="等线"/>
        <family val="2"/>
        <charset val="129"/>
        <scheme val="minor"/>
      </rPr>
      <t>사람</t>
    </r>
    <r>
      <rPr>
        <sz val="10"/>
        <color theme="1"/>
        <rFont val="等线"/>
        <scheme val="minor"/>
      </rPr>
      <t xml:space="preserve"> </t>
    </r>
    <r>
      <rPr>
        <sz val="10"/>
        <color theme="1"/>
        <rFont val="等线"/>
        <family val="2"/>
        <charset val="129"/>
        <scheme val="minor"/>
      </rPr>
      <t>백춘흠</t>
    </r>
    <r>
      <rPr>
        <sz val="10"/>
        <color theme="1"/>
        <rFont val="等线"/>
        <scheme val="minor"/>
      </rPr>
      <t xml:space="preserve"> </t>
    </r>
    <r>
      <rPr>
        <sz val="10"/>
        <color theme="1"/>
        <rFont val="等线"/>
        <family val="2"/>
        <charset val="129"/>
        <scheme val="minor"/>
      </rPr>
      <t>날짜</t>
    </r>
    <r>
      <rPr>
        <sz val="10"/>
        <color theme="1"/>
        <rFont val="等线"/>
        <scheme val="minor"/>
      </rPr>
      <t xml:space="preserve"> 2026-08-26</t>
    </r>
  </si>
  <si>
    <t>해당없음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</si>
</sst>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#&quot;개&quot;"/>
  </numFmts>
  <fonts count="19">
    <font>
      <sz val="11"/>
      <color theme="1"/>
      <name val="等线"/>
      <family val="2"/>
      <charset val="129"/>
      <scheme val="minor"/>
    </font>
    <font>
      <sz val="11"/>
      <color theme="1"/>
      <name val="等线"/>
      <family val="2"/>
      <charset val="129"/>
      <scheme val="minor"/>
    </font>
    <font>
      <sz val="8"/>
      <name val="等线"/>
      <family val="2"/>
      <charset val="129"/>
      <scheme val="minor"/>
    </font>
    <font>
      <sz val="11"/>
      <color theme="1"/>
      <name val="等线"/>
      <family val="3"/>
      <charset val="129"/>
      <scheme val="minor"/>
    </font>
    <font>
      <b/>
      <sz val="11"/>
      <color theme="1"/>
      <name val="等线"/>
      <family val="3"/>
      <charset val="129"/>
      <scheme val="minor"/>
    </font>
    <font>
      <b/>
      <sz val="11"/>
      <name val="等线"/>
      <family val="2"/>
      <charset val="129"/>
      <scheme val="minor"/>
    </font>
    <font>
      <b/>
      <sz val="11"/>
      <name val="等线"/>
      <family val="3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indexed="9"/>
      <name val="等线"/>
      <family val="2"/>
      <charset val="129"/>
      <scheme val="minor"/>
    </font>
    <font>
      <b/>
      <sz val="11"/>
      <color indexed="9"/>
      <name val="等线"/>
      <scheme val="minor"/>
    </font>
    <font>
      <b/>
      <sz val="11"/>
      <color indexed="8"/>
      <name val="等线"/>
      <family val="2"/>
      <charset val="129"/>
      <scheme val="minor"/>
    </font>
    <font>
      <b/>
      <sz val="11"/>
      <color indexed="18"/>
      <name val="等线"/>
      <family val="2"/>
      <charset val="129"/>
      <scheme val="minor"/>
    </font>
    <font>
      <b/>
      <sz val="11"/>
      <color indexed="18"/>
      <name val="等线"/>
      <scheme val="minor"/>
    </font>
    <font>
      <sz val="11"/>
      <color indexed="9"/>
      <name val="等线"/>
      <family val="2"/>
      <charset val="129"/>
      <scheme val="minor"/>
    </font>
    <font>
      <sz val="11"/>
      <color indexed="9"/>
      <name val="等线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scheme val="minor"/>
    </font>
    <font>
      <sz val="10"/>
      <color theme="1"/>
      <name val="等线"/>
      <family val="2"/>
      <charset val="129"/>
      <scheme val="minor"/>
    </font>
    <font>
      <sz val="11"/>
      <color rgb="FF000000"/>
      <name val="等线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6" fontId="0" fillId="0" borderId="0" xfId="0" applyNumberFormat="1">
      <alignment vertical="center"/>
    </xf>
    <xf numFmtId="10" fontId="0" fillId="0" borderId="0" xfId="0" applyNumberFormat="1">
      <alignment vertical="center"/>
    </xf>
    <xf numFmtId="6" fontId="0" fillId="0" borderId="3" xfId="0" applyNumberFormat="1" applyBorder="1">
      <alignment vertical="center"/>
    </xf>
    <xf numFmtId="0" fontId="9" fillId="5" borderId="4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10" fillId="6" borderId="0" xfId="0" applyFont="1" applyFill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right" vertical="center"/>
    </xf>
    <xf numFmtId="0" fontId="13" fillId="5" borderId="4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7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2">
    <dxf>
      <font>
        <b/>
        <i/>
        <u/>
        <color rgb="FFFFFF00"/>
      </font>
    </dxf>
    <dxf>
      <font>
        <b/>
        <i/>
        <u/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  <c:extLst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等线"/>
                  <a:ea typeface="等线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zh-CN" altLang="en-US" sz="1100" b="0" i="0" u="none" strike="noStrike" baseline="0">
                  <a:solidFill>
                    <a:srgbClr val="000000"/>
                  </a:solidFill>
                  <a:latin typeface="等线"/>
                  <a:ea typeface="等线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66675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춘흠" refreshedDate="46260.176744560187" backgroundQuery="1" createdVersion="8" refreshedVersion="8" minRefreshableVersion="3" recordCount="57" xr:uid="{E070580D-FEF4-4736-85D9-3AADC6546FA9}">
  <cacheSource type="external" connectionId="2"/>
  <cacheFields count="5">
    <cacheField name="위판장코드" numFmtId="0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>
      <sharedItems count="3">
        <s v="선어"/>
        <s v="냉동"/>
        <s v="활어"/>
      </sharedItems>
    </cacheField>
    <cacheField name="위판장명" numFmtId="0">
      <sharedItems count="3">
        <s v="성산위판장"/>
        <s v="서귀포위판장"/>
        <s v="흑산도위판장"/>
      </sharedItems>
    </cacheField>
    <cacheField name="위판날짜" numFmtId="0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3C1430-1E07-42CC-9DB4-DD738A2352A5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2:M32"/>
  <sheetViews>
    <sheetView workbookViewId="0">
      <selection activeCell="J26" sqref="J26"/>
    </sheetView>
  </sheetViews>
  <sheetFormatPr defaultRowHeight="14.25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2" spans="1:13" ht="16.5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4" t="s">
        <v>260</v>
      </c>
    </row>
    <row r="3" spans="1:1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</row>
    <row r="4" spans="1:1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>
      <c r="C30" s="5"/>
      <c r="E30" s="5"/>
    </row>
    <row r="31" spans="1:9">
      <c r="C31" s="5"/>
      <c r="E31" s="5"/>
    </row>
    <row r="32" spans="1:9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1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66" workbookViewId="0">
      <selection activeCell="M80" sqref="M80"/>
    </sheetView>
  </sheetViews>
  <sheetFormatPr defaultRowHeight="14.25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verticalDpi="90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zoomScale="90" zoomScaleNormal="90" workbookViewId="0">
      <selection activeCell="H28" sqref="H28:I28"/>
    </sheetView>
  </sheetViews>
  <sheetFormatPr defaultRowHeight="14.25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>
      <c r="B2" t="s">
        <v>26</v>
      </c>
      <c r="L2" t="s">
        <v>27</v>
      </c>
    </row>
    <row r="3" spans="2:15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ht="16.5">
      <c r="B4" s="2" t="s">
        <v>39</v>
      </c>
      <c r="C4" s="2" t="str">
        <f>VLOOKUP(MID(B4,1,2),$L$13:$O$18,MATCH(MID(B4,3,2),$M$12:$O$12,0)+1,0)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5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>
        <f t="array" ref="M4">TEXT(SUM((LEFT($B$4:$B$23,2)=L4)*($G$4:$G$23))/SUM($G$4:$G$23),"0.0%")</f>
        <v>22.4%</v>
      </c>
    </row>
    <row r="5" spans="2:15" ht="16.5">
      <c r="B5" s="2" t="s">
        <v>42</v>
      </c>
      <c r="C5" s="2" t="str">
        <f t="shared" ref="C5:C23" si="0">VLOOKUP(MID(B5,1,2),$L$13:$O$18,MATCH(MID(B5,3,2),$M$12:$O$12,0)+1,0)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5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>
        <f t="array" ref="M5">TEXT(SUM((LEFT($B$4:$B$23,2)=L5)*($G$4:$G$23))/SUM($G$4:$G$23),"0.0%")</f>
        <v>15.6%</v>
      </c>
    </row>
    <row r="6" spans="2:15" ht="16.5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5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TEXT(SUM((LEFT($B$4:$B$23,2)=L6)*($G$4:$G$23))/SUM($G$4:$G$23),"0.0%")</f>
        <v>18.7%</v>
      </c>
    </row>
    <row r="7" spans="2:15" ht="16.5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5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TEXT(SUM((LEFT($B$4:$B$23,2)=L7)*($G$4:$G$23))/SUM($G$4:$G$23),"0.0%")</f>
        <v>18.0%</v>
      </c>
    </row>
    <row r="8" spans="2:15" ht="16.5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5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TEXT(SUM((LEFT($B$4:$B$23,2)=L8)*($G$4:$G$23))/SUM($G$4:$G$23),"0.0%")</f>
        <v>14.2%</v>
      </c>
    </row>
    <row r="9" spans="2:15" ht="16.5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5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TEXT(SUM((LEFT($B$4:$B$23,2)=L9)*($G$4:$G$23))/SUM($G$4:$G$23),"0.0%")</f>
        <v>11.0%</v>
      </c>
    </row>
    <row r="10" spans="2:15" ht="16.5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5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ht="16.5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5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ht="16.5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5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ht="16.5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5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ht="16.5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5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ht="16.5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5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ht="16.5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5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ht="16.5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5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ht="16.5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5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ht="16.5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5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ht="16.5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5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ht="16.5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5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ht="16.5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5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ROUND(AVERAGE(LARGE(D$4:D$23,{1,2,3})),1) &amp; "-" &amp; ROUND(AVERAGE(SMALL(D$4:D$23,{1,2,3})),1)</f>
        <v>138.3-34.7</v>
      </c>
      <c r="M22" s="2" t="str">
        <f t="array" ref="M22">ROUND(AVERAGE(LARGE(E$4:E$23,{1,2,3})),1) &amp; "-" &amp; ROUND(AVERAGE(SMALL(E$4:E$23,{1,2,3})),1)</f>
        <v>39-18</v>
      </c>
      <c r="N22" s="2" t="str">
        <f t="array" ref="N22">ROUND(AVERAGE(LARGE(F$4:F$23,{1,2,3})),1) &amp; "-" &amp; ROUND(AVERAGE(SMALL(F$4:F$23,{1,2,3})),1)</f>
        <v>45-25</v>
      </c>
    </row>
    <row r="23" spans="2:15" ht="16.5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5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D9" sqref="D9"/>
    </sheetView>
  </sheetViews>
  <sheetFormatPr defaultRowHeight="14.25"/>
  <cols>
    <col min="1" max="1" width="3.25" customWidth="1"/>
    <col min="2" max="2" width="17.75" bestFit="1" customWidth="1"/>
    <col min="3" max="3" width="13.5" bestFit="1" customWidth="1"/>
    <col min="4" max="4" width="13.875" bestFit="1" customWidth="1"/>
    <col min="5" max="5" width="11.625" bestFit="1" customWidth="1"/>
    <col min="6" max="6" width="13.875" bestFit="1" customWidth="1"/>
    <col min="7" max="7" width="7.5" bestFit="1" customWidth="1"/>
    <col min="8" max="9" width="13.25" bestFit="1" customWidth="1"/>
  </cols>
  <sheetData>
    <row r="2" spans="2:6">
      <c r="B2" s="26" t="s">
        <v>261</v>
      </c>
      <c r="C2" t="s">
        <v>262</v>
      </c>
    </row>
    <row r="4" spans="2:6">
      <c r="B4" s="28" t="s">
        <v>267</v>
      </c>
      <c r="C4" s="5"/>
      <c r="D4" s="28" t="s">
        <v>268</v>
      </c>
      <c r="E4" s="5"/>
      <c r="F4" s="5"/>
    </row>
    <row r="5" spans="2:6">
      <c r="B5" s="28" t="s">
        <v>269</v>
      </c>
      <c r="C5" s="28" t="s">
        <v>270</v>
      </c>
      <c r="D5" s="29" t="s">
        <v>264</v>
      </c>
      <c r="E5" s="29" t="s">
        <v>265</v>
      </c>
      <c r="F5" s="29" t="s">
        <v>266</v>
      </c>
    </row>
    <row r="6" spans="2:6">
      <c r="B6" s="46" t="s">
        <v>271</v>
      </c>
      <c r="C6" s="30">
        <v>45748</v>
      </c>
      <c r="D6" s="27">
        <v>11</v>
      </c>
      <c r="E6" s="27">
        <v>12</v>
      </c>
      <c r="F6" s="27">
        <v>6</v>
      </c>
    </row>
    <row r="7" spans="2:6">
      <c r="B7" s="47"/>
      <c r="C7" s="30">
        <v>45749</v>
      </c>
      <c r="D7" s="27">
        <v>3</v>
      </c>
      <c r="E7" s="27">
        <v>3</v>
      </c>
      <c r="F7" s="27">
        <v>1</v>
      </c>
    </row>
    <row r="8" spans="2:6">
      <c r="B8" s="47"/>
      <c r="C8" s="30">
        <v>45750</v>
      </c>
      <c r="D8" s="27" t="s">
        <v>291</v>
      </c>
      <c r="E8" s="27">
        <v>5</v>
      </c>
      <c r="F8" s="27">
        <v>1</v>
      </c>
    </row>
    <row r="9" spans="2:6">
      <c r="B9" s="47"/>
      <c r="C9" s="30">
        <v>45762</v>
      </c>
      <c r="D9" s="27" t="s">
        <v>291</v>
      </c>
      <c r="E9" s="27">
        <v>2</v>
      </c>
      <c r="F9" s="27" t="s">
        <v>291</v>
      </c>
    </row>
    <row r="10" spans="2:6">
      <c r="B10" s="46" t="s">
        <v>272</v>
      </c>
      <c r="C10" s="47"/>
      <c r="D10" s="27">
        <v>14</v>
      </c>
      <c r="E10" s="27">
        <v>22</v>
      </c>
      <c r="F10" s="27">
        <v>8</v>
      </c>
    </row>
    <row r="11" spans="2:6">
      <c r="B11" s="46" t="s">
        <v>273</v>
      </c>
      <c r="C11" s="30">
        <v>45748</v>
      </c>
      <c r="D11" s="27">
        <v>3</v>
      </c>
      <c r="E11" s="27">
        <v>1</v>
      </c>
      <c r="F11" s="27">
        <v>1</v>
      </c>
    </row>
    <row r="12" spans="2:6">
      <c r="B12" s="47"/>
      <c r="C12" s="30">
        <v>45749</v>
      </c>
      <c r="D12" s="27" t="s">
        <v>291</v>
      </c>
      <c r="E12" s="27">
        <v>1</v>
      </c>
      <c r="F12" s="27">
        <v>1</v>
      </c>
    </row>
    <row r="13" spans="2:6">
      <c r="B13" s="47"/>
      <c r="C13" s="30">
        <v>45750</v>
      </c>
      <c r="D13" s="27" t="s">
        <v>291</v>
      </c>
      <c r="E13" s="27" t="s">
        <v>291</v>
      </c>
      <c r="F13" s="27">
        <v>1</v>
      </c>
    </row>
    <row r="14" spans="2:6">
      <c r="B14" s="46" t="s">
        <v>274</v>
      </c>
      <c r="C14" s="47"/>
      <c r="D14" s="27">
        <v>3</v>
      </c>
      <c r="E14" s="27">
        <v>2</v>
      </c>
      <c r="F14" s="27">
        <v>3</v>
      </c>
    </row>
    <row r="15" spans="2:6">
      <c r="B15" s="29" t="s">
        <v>275</v>
      </c>
      <c r="C15" s="30">
        <v>45748</v>
      </c>
      <c r="D15" s="27">
        <v>2</v>
      </c>
      <c r="E15" s="27" t="s">
        <v>291</v>
      </c>
      <c r="F15" s="27">
        <v>1</v>
      </c>
    </row>
    <row r="16" spans="2:6">
      <c r="B16" s="46" t="s">
        <v>276</v>
      </c>
      <c r="C16" s="47"/>
      <c r="D16" s="27">
        <v>2</v>
      </c>
      <c r="E16" s="27" t="s">
        <v>291</v>
      </c>
      <c r="F16" s="27">
        <v>1</v>
      </c>
    </row>
    <row r="17" spans="2:6">
      <c r="B17" s="46" t="s">
        <v>277</v>
      </c>
      <c r="C17" s="30">
        <v>45748</v>
      </c>
      <c r="D17" s="27" t="s">
        <v>291</v>
      </c>
      <c r="E17" s="27">
        <v>1</v>
      </c>
      <c r="F17" s="27" t="s">
        <v>291</v>
      </c>
    </row>
    <row r="18" spans="2:6">
      <c r="B18" s="47"/>
      <c r="C18" s="30">
        <v>45750</v>
      </c>
      <c r="D18" s="27">
        <v>1</v>
      </c>
      <c r="E18" s="27" t="s">
        <v>291</v>
      </c>
      <c r="F18" s="27" t="s">
        <v>291</v>
      </c>
    </row>
    <row r="19" spans="2:6">
      <c r="B19" s="46" t="s">
        <v>278</v>
      </c>
      <c r="C19" s="47"/>
      <c r="D19" s="27">
        <v>1</v>
      </c>
      <c r="E19" s="27">
        <v>1</v>
      </c>
      <c r="F19" s="27" t="s">
        <v>291</v>
      </c>
    </row>
    <row r="20" spans="2:6">
      <c r="B20" s="46" t="s">
        <v>263</v>
      </c>
      <c r="C20" s="47"/>
      <c r="D20" s="27">
        <v>20</v>
      </c>
      <c r="E20" s="27">
        <v>25</v>
      </c>
      <c r="F20" s="27">
        <v>12</v>
      </c>
    </row>
  </sheetData>
  <mergeCells count="8">
    <mergeCell ref="B6:B9"/>
    <mergeCell ref="B10:C10"/>
    <mergeCell ref="B11:B13"/>
    <mergeCell ref="B14:C14"/>
    <mergeCell ref="B16:C16"/>
    <mergeCell ref="B17:B18"/>
    <mergeCell ref="B19:C19"/>
    <mergeCell ref="B20:C20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5F5A-9302-4D32-B9EF-5CD86A875B4C}">
  <sheetPr codeName="Sheet9">
    <outlinePr summaryBelow="0"/>
  </sheetPr>
  <dimension ref="B1:F11"/>
  <sheetViews>
    <sheetView showGridLines="0" workbookViewId="0"/>
  </sheetViews>
  <sheetFormatPr defaultRowHeight="14.25" outlineLevelRow="1" outlineLevelCol="1"/>
  <cols>
    <col min="3" max="3" width="9.5" bestFit="1" customWidth="1"/>
    <col min="4" max="6" width="9.5" bestFit="1" customWidth="1" outlineLevel="1"/>
  </cols>
  <sheetData>
    <row r="1" spans="2:6" ht="15" thickBot="1"/>
    <row r="2" spans="2:6">
      <c r="B2" s="35" t="s">
        <v>286</v>
      </c>
      <c r="C2" s="36"/>
      <c r="D2" s="42"/>
      <c r="E2" s="42"/>
      <c r="F2" s="42"/>
    </row>
    <row r="3" spans="2:6" collapsed="1">
      <c r="B3" s="34"/>
      <c r="C3" s="34"/>
      <c r="D3" s="43" t="s">
        <v>289</v>
      </c>
      <c r="E3" s="43" t="s">
        <v>281</v>
      </c>
      <c r="F3" s="43" t="s">
        <v>282</v>
      </c>
    </row>
    <row r="4" spans="2:6" ht="38.25" hidden="1" outlineLevel="1">
      <c r="B4" s="38"/>
      <c r="C4" s="38"/>
      <c r="E4" s="45" t="s">
        <v>290</v>
      </c>
      <c r="F4" s="45" t="s">
        <v>290</v>
      </c>
    </row>
    <row r="5" spans="2:6">
      <c r="B5" s="39" t="s">
        <v>287</v>
      </c>
      <c r="C5" s="40"/>
      <c r="D5" s="37"/>
      <c r="E5" s="37"/>
      <c r="F5" s="37"/>
    </row>
    <row r="6" spans="2:6" outlineLevel="1">
      <c r="B6" s="38"/>
      <c r="C6" s="38" t="s">
        <v>279</v>
      </c>
      <c r="D6" s="32">
        <v>5.5E-2</v>
      </c>
      <c r="E6" s="44">
        <v>5.8000000000000003E-2</v>
      </c>
      <c r="F6" s="44">
        <v>5.1999999999999998E-2</v>
      </c>
    </row>
    <row r="7" spans="2:6">
      <c r="B7" s="39" t="s">
        <v>288</v>
      </c>
      <c r="C7" s="40"/>
      <c r="D7" s="37"/>
      <c r="E7" s="37"/>
      <c r="F7" s="37"/>
    </row>
    <row r="8" spans="2:6" ht="15" outlineLevel="1" thickBot="1">
      <c r="B8" s="41"/>
      <c r="C8" s="41" t="s">
        <v>280</v>
      </c>
      <c r="D8" s="33">
        <v>764046.48687129002</v>
      </c>
      <c r="E8" s="33">
        <v>769597.62824588502</v>
      </c>
      <c r="F8" s="33">
        <v>758519.981602657</v>
      </c>
    </row>
    <row r="9" spans="2:6">
      <c r="B9" t="s">
        <v>283</v>
      </c>
    </row>
    <row r="10" spans="2:6">
      <c r="B10" t="s">
        <v>284</v>
      </c>
    </row>
    <row r="11" spans="2:6">
      <c r="B11" t="s">
        <v>285</v>
      </c>
    </row>
  </sheetData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G17" sqref="G17"/>
    </sheetView>
  </sheetViews>
  <sheetFormatPr defaultRowHeight="14.25"/>
  <cols>
    <col min="2" max="2" width="10" customWidth="1"/>
    <col min="3" max="3" width="11.875" bestFit="1" customWidth="1"/>
    <col min="5" max="5" width="6.375" customWidth="1"/>
    <col min="6" max="6" width="8.875" bestFit="1" customWidth="1"/>
    <col min="7" max="7" width="11.875" customWidth="1"/>
  </cols>
  <sheetData>
    <row r="2" spans="2:7">
      <c r="B2" s="1" t="s">
        <v>8</v>
      </c>
      <c r="C2" s="21">
        <v>50000000</v>
      </c>
      <c r="G2" s="10" t="s">
        <v>12</v>
      </c>
    </row>
    <row r="3" spans="2:7" ht="16.5" customHeight="1">
      <c r="B3" s="1" t="s">
        <v>9</v>
      </c>
      <c r="C3" s="20">
        <v>5.5E-2</v>
      </c>
      <c r="F3" s="31"/>
      <c r="G3" s="17">
        <f>월납입액</f>
        <v>764046.48687128967</v>
      </c>
    </row>
    <row r="4" spans="2:7">
      <c r="B4" s="1" t="s">
        <v>10</v>
      </c>
      <c r="C4" s="1">
        <v>5</v>
      </c>
      <c r="E4" s="48" t="s">
        <v>13</v>
      </c>
      <c r="F4" s="2">
        <v>2</v>
      </c>
      <c r="G4" s="18">
        <f t="dataTable" ref="G4:G8" dt2D="0" dtr="0" r1="C4"/>
        <v>1763826.2463254642</v>
      </c>
    </row>
    <row r="5" spans="2:7">
      <c r="B5" s="1" t="s">
        <v>11</v>
      </c>
      <c r="C5" s="21">
        <v>10000000</v>
      </c>
      <c r="E5" s="48"/>
      <c r="F5" s="2">
        <v>3</v>
      </c>
      <c r="G5" s="18">
        <v>1207836.0721724113</v>
      </c>
    </row>
    <row r="6" spans="2:7">
      <c r="B6" s="1" t="s">
        <v>12</v>
      </c>
      <c r="C6" s="17">
        <f>PMT(C3/12,C4*12,-(C2-C5),,0)</f>
        <v>764046.48687128967</v>
      </c>
      <c r="E6" s="48"/>
      <c r="F6" s="2">
        <v>4</v>
      </c>
      <c r="G6" s="18">
        <v>930259.00908972777</v>
      </c>
    </row>
    <row r="7" spans="2:7">
      <c r="E7" s="48"/>
      <c r="F7" s="2">
        <v>5</v>
      </c>
      <c r="G7" s="18">
        <v>764046.48687128967</v>
      </c>
    </row>
    <row r="8" spans="2:7">
      <c r="E8" s="48"/>
      <c r="F8" s="2">
        <v>6</v>
      </c>
      <c r="G8" s="18">
        <v>653515.48342245363</v>
      </c>
    </row>
  </sheetData>
  <scenarios current="0" sqref="C6">
    <scenario name="이율증가" locked="1" count="1" user="백춘흠" comment="만든 사람 백춘흠 날짜 2026-08-26">
      <inputCells r="C3" val="0.058" numFmtId="10"/>
    </scenario>
    <scenario name="이율감소" locked="1" count="1" user="백춘흠" comment="만든 사람 백춘흠 날짜 2026-08-26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F14" sqref="F14"/>
    </sheetView>
  </sheetViews>
  <sheetFormatPr defaultRowHeight="14.25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>
      <c r="B2" s="9" t="s">
        <v>7</v>
      </c>
      <c r="C2" s="9" t="s">
        <v>14</v>
      </c>
    </row>
    <row r="3" spans="2:3">
      <c r="B3" s="1" t="s">
        <v>228</v>
      </c>
      <c r="C3" s="23">
        <v>0.4</v>
      </c>
    </row>
    <row r="4" spans="2:3">
      <c r="B4" s="1" t="s">
        <v>229</v>
      </c>
      <c r="C4" s="23">
        <v>0.2</v>
      </c>
    </row>
    <row r="5" spans="2:3">
      <c r="B5" s="1" t="s">
        <v>230</v>
      </c>
      <c r="C5" s="23">
        <v>-0.18</v>
      </c>
    </row>
    <row r="6" spans="2:3">
      <c r="B6" s="1" t="s">
        <v>231</v>
      </c>
      <c r="C6" s="23">
        <v>-0.46</v>
      </c>
    </row>
    <row r="7" spans="2:3">
      <c r="B7" s="1" t="s">
        <v>232</v>
      </c>
      <c r="C7" s="23">
        <v>-0.21</v>
      </c>
    </row>
    <row r="8" spans="2:3">
      <c r="B8" s="1" t="s">
        <v>233</v>
      </c>
      <c r="C8" s="23">
        <v>0.08</v>
      </c>
    </row>
    <row r="9" spans="2:3">
      <c r="B9" s="1" t="s">
        <v>234</v>
      </c>
      <c r="C9" s="23">
        <v>0.2</v>
      </c>
    </row>
    <row r="10" spans="2:3">
      <c r="B10" s="1" t="s">
        <v>235</v>
      </c>
      <c r="C10" s="23">
        <v>7.0000000000000007E-2</v>
      </c>
    </row>
    <row r="11" spans="2:3">
      <c r="B11" s="1" t="s">
        <v>236</v>
      </c>
      <c r="C11" s="23">
        <v>0.17</v>
      </c>
    </row>
    <row r="12" spans="2:3">
      <c r="B12" s="1" t="s">
        <v>237</v>
      </c>
      <c r="C12" s="23">
        <v>0.75</v>
      </c>
    </row>
    <row r="13" spans="2:3">
      <c r="B13" s="1" t="s">
        <v>238</v>
      </c>
      <c r="C13" s="23">
        <v>0.3</v>
      </c>
    </row>
    <row r="14" spans="2:3">
      <c r="B14" s="1" t="s">
        <v>239</v>
      </c>
      <c r="C14" s="23">
        <v>0.01</v>
      </c>
    </row>
    <row r="15" spans="2:3">
      <c r="B15" s="1" t="s">
        <v>240</v>
      </c>
      <c r="C15" s="23">
        <v>0.23</v>
      </c>
    </row>
    <row r="16" spans="2:3">
      <c r="B16" s="1" t="s">
        <v>241</v>
      </c>
      <c r="C16" s="23">
        <v>0.47</v>
      </c>
    </row>
    <row r="17" spans="2:3">
      <c r="B17" s="1" t="s">
        <v>242</v>
      </c>
      <c r="C17" s="23">
        <v>7.0000000000000007E-2</v>
      </c>
    </row>
    <row r="18" spans="2:3">
      <c r="B18" s="1" t="s">
        <v>243</v>
      </c>
      <c r="C18" s="23">
        <v>-0.6</v>
      </c>
    </row>
    <row r="19" spans="2:3">
      <c r="B19" s="1" t="s">
        <v>244</v>
      </c>
      <c r="C19" s="23">
        <v>-0.3</v>
      </c>
    </row>
    <row r="20" spans="2:3">
      <c r="B20" s="1" t="s">
        <v>245</v>
      </c>
      <c r="C20" s="23">
        <v>0.05</v>
      </c>
    </row>
    <row r="21" spans="2:3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L10" sqref="L10"/>
    </sheetView>
  </sheetViews>
  <sheetFormatPr defaultRowHeight="14.25"/>
  <cols>
    <col min="1" max="1" width="1.625" customWidth="1"/>
    <col min="2" max="2" width="9.375" customWidth="1"/>
  </cols>
  <sheetData>
    <row r="2" spans="2:8">
      <c r="B2" t="s">
        <v>259</v>
      </c>
    </row>
    <row r="3" spans="2:8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D3" sqref="D3"/>
    </sheetView>
  </sheetViews>
  <sheetFormatPr defaultRowHeight="14.25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>
      <c r="B3" t="s">
        <v>26</v>
      </c>
      <c r="J3" t="s">
        <v>27</v>
      </c>
    </row>
    <row r="4" spans="2:11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>
      <c r="B6" s="2"/>
      <c r="C6" s="2"/>
      <c r="D6" s="1"/>
      <c r="E6" s="1"/>
      <c r="F6" s="2"/>
      <c r="G6" s="1"/>
      <c r="H6" s="1"/>
      <c r="J6" s="1" t="s">
        <v>248</v>
      </c>
      <c r="K6" s="19">
        <v>75000</v>
      </c>
    </row>
    <row r="7" spans="2:11">
      <c r="B7" s="2"/>
      <c r="C7" s="2"/>
      <c r="D7" s="22"/>
      <c r="E7" s="1"/>
      <c r="F7" s="2"/>
      <c r="G7" s="1"/>
      <c r="H7" s="22"/>
      <c r="J7" s="1" t="s">
        <v>249</v>
      </c>
      <c r="K7" s="19">
        <v>58000</v>
      </c>
    </row>
    <row r="8" spans="2:11">
      <c r="B8" s="2"/>
      <c r="C8" s="2"/>
      <c r="D8" s="22"/>
      <c r="E8" s="1"/>
      <c r="F8" s="2"/>
      <c r="G8" s="1"/>
      <c r="H8" s="22"/>
      <c r="J8" s="1" t="s">
        <v>250</v>
      </c>
      <c r="K8" s="19">
        <v>58000</v>
      </c>
    </row>
    <row r="9" spans="2:11">
      <c r="B9" s="2"/>
      <c r="C9" s="2"/>
      <c r="D9" s="22"/>
      <c r="E9" s="1"/>
      <c r="F9" s="2"/>
      <c r="G9" s="1"/>
      <c r="H9" s="1"/>
      <c r="J9" s="1" t="s">
        <v>251</v>
      </c>
      <c r="K9" s="19">
        <v>75000</v>
      </c>
    </row>
    <row r="10" spans="2:11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66675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z y E a X Q b j X c i m A A A A 9 w A A A B I A H A B D b 2 5 m a W c v U G F j a 2 F n Z S 5 4 b W w g o h g A K K A U A A A A A A A A A A A A A A A A A A A A A A A A A A A A h Y + 9 D o I w A I R f h X S n P 2 A M I a U M j k p i N D G u T a n Q A K 2 h x f J u D j 6 S r y B G U T f H u / s u u b t f b z Q f u z a 4 y N 4 q o z N A I A a B 1 M K U S l c Z G N w p T E D O 6 J a L h l c y m G B t 0 9 G q D N T O n V O E v P f Q x 9 D 0 F Y o w J u h Y b P a i l h 0 P l b a O a y H B p 1 X + b w F G D 6 8 x L I J k s Y Q k w T H E F M 0 u L Z T + E t E 0 + J n + m H Q 1 t G 7 o J W t M u N 5 R N E u K 3 i f Y A 1 B L A w Q U A A I A C A D P I R p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y E a X T Q I 4 1 p O A Q A A 2 Q E A A B M A H A B G b 3 J t d W x h c y 9 T Z W N 0 a W 9 u M S 5 t I K I Y A C i g F A A A A A A A A A A A A A A A A A A A A A A A A A A A A H W Q z 0 s C Q R z F 7 w v 7 P w z T R W E R u i Y e Z C P o U p H d V G J c v + S C u x u 7 o x c R L B W M P G w / N V r 6 h W F 2 2 l K o S / / Q z u z / 0 K x b o E F z G d 6 H x 3 t v x g G N 6 p a J c v G 9 m p Y l W X I q x I Y y 4 l 4 n b B + F f Z e N R y i D q k B l C Y n D b 1 0 2 / R Q k q 2 n g O K l 1 Q k m J O J D Y 0 K u Q U i 2 T g k m d B F b X C t v Z Q p T S d / n d M 5 t 2 4 q x w 2 A l v J i m i a e U S T i o o r 9 p A K G y R u n 5 A o h U 7 t n U I N t X B y V C 7 B s W k E h f v / 1 k U D 2 n k c 1 o F D J L B W N m k Y G T w o g 0 X m / l o Y P E n Y w X z B y 9 4 8 5 n r I T 6 Y I d 4 b Y h G 1 R 0 p i + y 4 Y V h 1 U q 1 o z T C e x V K c 0 M L + e 8 a c u F 6 T t 8 a 9 L d u F h B W F + 7 P N x i z / 6 4 d V k g Q 6 6 w s t e u 3 M R f 0 F v y O 5 P F v T o b E m z 0 5 f A b 8 2 1 q D j v B R 9 e 8 D 7 5 j Z g j Y R H e C D W T s q S b / z 8 p / Q 1 Q S w E C L Q A U A A I A C A D P I R p d B u N d y K Y A A A D 3 A A A A E g A A A A A A A A A A A A A A A A A A A A A A Q 2 9 u Z m l n L 1 B h Y 2 t h Z 2 U u e G 1 s U E s B A i 0 A F A A C A A g A z y E a X Q / K 6 a u k A A A A 6 Q A A A B M A A A A A A A A A A A A A A A A A 8 g A A A F t D b 2 5 0 Z W 5 0 X 1 R 5 c G V z X S 5 4 b W x Q S w E C L Q A U A A I A C A D P I R p d N A j j W k 4 B A A D Z A Q A A E w A A A A A A A A A A A A A A A A D j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6 D Q A A A A A A A B g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O D A 4 M 2 N k M C 0 2 N G Y 1 L T Q x M z E t O D J i Y y 0 x O G Y 2 Z T Z k N D I y O T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1 V D I w O j E 0 O j M w L j g 2 O D c 3 O D d a I i A v P j x F b n R y e S B U e X B l P S J G a W x s Q 2 9 s d W 1 u V H l w Z X M i I F Z h b H V l P S J z Q W d Z R 0 J 3 V T 0 i I C 8 + P E V u d H J 5 I F R 5 c G U 9 I k Z p b G x D b 2 x 1 b W 5 O Y W 1 l c y I g V m F s d W U 9 I n N b J n F 1 b 3 Q 7 7 J y E 7 Y y Q 7 J 6 l 7 L 2 U 6 5 O c J n F 1 b 3 Q 7 L C Z x d W 9 0 O + y W t O y i h e y D g e 2 D n O u q h S Z x d W 9 0 O y w m c X V v d D v s n I T t j J D s n q X r q o U m c X V v d D s s J n F 1 b 3 Q 7 7 J y E 7 Y y Q 6 4 K g 7 K e c J n F 1 b 3 Q 7 L C Z x d W 9 0 O + y c h O 2 M k O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c h O 2 D g e 2 M k O u n p C 9 B d X R v U m V t b 3 Z l Z E N v b H V t b n M x L n v s n I T t j J D s n q X s v Z T r k 5 w s M H 0 m c X V v d D s s J n F 1 b 3 Q 7 U 2 V j d G l v b j E v 7 J y E 7 Y O B 7 Y y Q 6 6 e k L 0 F 1 d G 9 S Z W 1 v d m V k Q 2 9 s d W 1 u c z E u e + y W t O y i h e y D g e 2 D n O u q h S w x f S Z x d W 9 0 O y w m c X V v d D t T Z W N 0 a W 9 u M S / s n I T t g 4 H t j J D r p 6 Q v Q X V 0 b 1 J l b W 9 2 Z W R D b 2 x 1 b W 5 z M S 5 7 7 J y E 7 Y y Q 7 J 6 l 6 6 q F L D J 9 J n F 1 b 3 Q 7 L C Z x d W 9 0 O 1 N l Y 3 R p b 2 4 x L + y c h O 2 D g e 2 M k O u n p C 9 B d X R v U m V t b 3 Z l Z E N v b H V t b n M x L n v s n I T t j J D r g q D s p 5 w s M 3 0 m c X V v d D s s J n F 1 b 3 Q 7 U 2 V j d G l v b j E v 7 J y E 7 Y O B 7 Y y Q 6 6 e k L 0 F 1 d G 9 S Z W 1 v d m V k Q 2 9 s d W 1 u c z E u e + y c h O 2 M k O q 4 i O y V o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s n I T t g 4 H t j J D r p 6 Q v Q X V 0 b 1 J l b W 9 2 Z W R D b 2 x 1 b W 5 z M S 5 7 7 J y E 7 Y y Q 7 J 6 l 7 L 2 U 6 5 O c L D B 9 J n F 1 b 3 Q 7 L C Z x d W 9 0 O 1 N l Y 3 R p b 2 4 x L + y c h O 2 D g e 2 M k O u n p C 9 B d X R v U m V t b 3 Z l Z E N v b H V t b n M x L n v s l r T s o o X s g 4 H t g 5 z r q o U s M X 0 m c X V v d D s s J n F 1 b 3 Q 7 U 2 V j d G l v b j E v 7 J y E 7 Y O B 7 Y y Q 6 6 e k L 0 F 1 d G 9 S Z W 1 v d m V k Q 2 9 s d W 1 u c z E u e + y c h O 2 M k O y e p e u q h S w y f S Z x d W 9 0 O y w m c X V v d D t T Z W N 0 a W 9 u M S / s n I T t g 4 H t j J D r p 6 Q v Q X V 0 b 1 J l b W 9 2 Z W R D b 2 x 1 b W 5 z M S 5 7 7 J y E 7 Y y Q 6 4 K g 7 K e c L D N 9 J n F 1 b 3 Q 7 L C Z x d W 9 0 O 1 N l Y 3 R p b 2 4 x L + y c h O 2 D g e 2 M k O u n p C 9 B d X R v U m V t b 3 Z l Z E N v b H V t b n M x L n v s n I T t j J D q u I j s l a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v X y V F Q y U 5 Q y U 4 N C V F R C U 4 M y U 4 M S V F R C U 4 Q y U 5 M C V F Q i V B N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j Y 7 C C i G G E C 7 0 z 3 c c t 7 / D g A A A A A C A A A A A A A Q Z g A A A A E A A C A A A A C r r d N 9 e K b E m 5 j 0 v a j S K E O x l N e C Y L Y 7 + Y U q Y o 0 N t L v F N A A A A A A O g A A A A A I A A C A A A A D d Q 3 s C h V T u 7 Z Q f W a 0 j Z Q i 3 0 k I C y C L i H 2 5 P Q R 2 l M o 6 P H V A A A A A I 2 M K b D T K p z O / q o l A j H V B P U o e x y W J R U 1 U D 4 U 7 g V s i r n I Y R J m 9 5 V 4 Z x w J u h n s i F b 3 9 7 m c M 8 Z z K c K 6 9 Q T U R 5 Y C V o 9 + d v Q y c / a K z C T r / f J k f Y r E A A A A D a i 3 K P x n / H Z b R W q Q h X q F 1 h d 8 b v H s Y w G S 2 9 b w g 6 v T f Z F + 2 T C U p A n c Z 5 C H z J v L 6 A c f Y H 0 / m b A Q 7 w y 4 E m S F a i 5 B v z < / D a t a M a s h u p > 
</file>

<file path=customXml/itemProps1.xml><?xml version="1.0" encoding="utf-8"?>
<ds:datastoreItem xmlns:ds="http://schemas.openxmlformats.org/officeDocument/2006/customXml" ds:itemID="{BD245CB4-0966-4C58-944D-D7070743B8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백춘흠</cp:lastModifiedBy>
  <cp:lastPrinted>2026-08-25T19:41:42Z</cp:lastPrinted>
  <dcterms:created xsi:type="dcterms:W3CDTF">2025-01-23T06:42:19Z</dcterms:created>
  <dcterms:modified xsi:type="dcterms:W3CDTF">2026-08-25T21:26:42Z</dcterms:modified>
</cp:coreProperties>
</file>