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2급실기입력본\"/>
    </mc:Choice>
  </mc:AlternateContent>
  <xr:revisionPtr revIDLastSave="0" documentId="13_ncr:1_{315CE527-F37B-41DD-832A-71EFED495157}" xr6:coauthVersionLast="47" xr6:coauthVersionMax="47" xr10:uidLastSave="{00000000-0000-0000-0000-000000000000}"/>
  <bookViews>
    <workbookView xWindow="28680" yWindow="690" windowWidth="29040" windowHeight="15720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7" l="1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C9" i="5"/>
  <c r="D30" i="4"/>
  <c r="D31" i="4"/>
  <c r="D32" i="4"/>
  <c r="D33" i="4"/>
  <c r="D34" i="4"/>
  <c r="D35" i="4"/>
  <c r="D36" i="4"/>
  <c r="D29" i="4"/>
  <c r="I25" i="4"/>
  <c r="E17" i="4"/>
  <c r="E18" i="4"/>
  <c r="E19" i="4"/>
  <c r="E20" i="4"/>
  <c r="E21" i="4"/>
  <c r="E22" i="4"/>
  <c r="E23" i="4"/>
  <c r="E24" i="4"/>
  <c r="E25" i="4"/>
  <c r="E16" i="4"/>
  <c r="I12" i="4"/>
  <c r="D4" i="4"/>
  <c r="D5" i="4"/>
  <c r="D6" i="4"/>
  <c r="D7" i="4"/>
  <c r="D8" i="4"/>
  <c r="D9" i="4"/>
  <c r="D10" i="4"/>
  <c r="D11" i="4"/>
  <c r="D12" i="4"/>
  <c r="D3" i="4"/>
  <c r="I10" i="4"/>
  <c r="I11" i="4"/>
  <c r="I9" i="4"/>
  <c r="I7" i="4"/>
  <c r="I8" i="4"/>
  <c r="I6" i="4"/>
  <c r="I4" i="4"/>
  <c r="I5" i="4"/>
  <c r="I3" i="4"/>
  <c r="C23" i="5" l="1"/>
  <c r="D23" i="5"/>
  <c r="B4" i="6"/>
  <c r="B7" i="6" l="1"/>
  <c r="B11" i="6"/>
  <c r="F7" i="5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s="1"/>
  <c r="F22" i="5" l="1"/>
  <c r="F8" i="5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<sst xmlns="http://schemas.openxmlformats.org/spreadsheetml/2006/main" count="328" uniqueCount="245">
  <si>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</si>
  <si>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</si>
  <si>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</si>
  <si>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</si>
  <si>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</si>
  <si>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</si>
  <si>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</si>
  <si>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</si>
  <si>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</si>
  <si>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</si>
  <si>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</si>
  <si>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</si>
  <si>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</si>
  <si>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</si>
  <si>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</si>
  <si>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</si>
  <si>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</si>
  <si>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</si>
  <si>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</si>
  <si>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</si>
  <si>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</si>
  <si>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</si>
  <si>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</si>
  <si>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</si>
  <si>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</si>
  <si>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</si>
  <si>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</si>
  <si>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</si>
  <si>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</si>
  <si>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</si>
  <si>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</si>
  <si>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</si>
  <si>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</si>
  <si>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</si>
  <si>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</si>
  <si>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</si>
  <si>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</si>
  <si>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</si>
  <si>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</si>
  <si>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</si>
  <si>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</si>
  <si>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</si>
  <si>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</si>
  <si>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</si>
  <si>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</si>
  <si>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</si>
  <si>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</si>
  <si>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</si>
  <si>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</si>
  <si>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</si>
  <si>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</si>
  <si>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</si>
  <si>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</si>
  <si>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</si>
  <si>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</si>
  <si>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</si>
  <si>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</si>
  <si>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</si>
  <si>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</si>
  <si>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</si>
  <si>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</si>
  <si>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</si>
  <si>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</si>
  <si>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</si>
  <si>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</si>
  <si>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</si>
  <si>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</si>
  <si>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</si>
  <si>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</si>
  <si>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</si>
  <si>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</si>
  <si>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</si>
  <si>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</si>
  <si>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</si>
  <si>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</si>
  <si>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</si>
  <si>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</si>
  <si>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</si>
  <si>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</si>
  <si>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</si>
  <si>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</si>
  <si>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</si>
  <si>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</si>
  <si>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</si>
  <si>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</si>
  <si>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</si>
  <si>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</si>
  <si>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</si>
  <si>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</si>
  <si>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</si>
  <si>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</si>
  <si>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</si>
  <si>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</si>
  <si>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</si>
  <si>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</si>
  <si>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</si>
  <si>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</si>
  <si>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</si>
  <si>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</si>
  <si>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</si>
  <si>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</si>
  <si>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</si>
  <si>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</si>
  <si>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</si>
  <si>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</si>
  <si>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</si>
  <si>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</si>
  <si>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</si>
  <si>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</si>
  <si>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</si>
  <si>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</si>
  <si>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</si>
  <si>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</si>
  <si>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</si>
  <si>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</si>
  <si>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</si>
  <si>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</si>
  <si>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</si>
  <si>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</si>
  <si>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</si>
  <si>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</si>
  <si>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</si>
  <si>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</si>
  <si>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</si>
  <si>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</si>
  <si>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</si>
  <si>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</si>
  <si>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</si>
  <si>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</si>
  <si>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</si>
  <si>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</si>
  <si>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</si>
  <si>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</si>
  <si>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</si>
  <si>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</si>
  <si>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</si>
  <si>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</si>
  <si>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</si>
  <si>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</si>
  <si>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</si>
  <si>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</si>
  <si>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</si>
  <si>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</si>
  <si>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</si>
  <si>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</si>
  <si>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</si>
  <si>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</si>
  <si>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</si>
  <si>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</si>
  <si>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</si>
  <si>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</si>
  <si>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</si>
  <si>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</si>
  <si>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</si>
  <si>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</si>
  <si>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</si>
  <si>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</si>
  <si>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</si>
  <si>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</si>
  <si>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</si>
  <si>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</si>
  <si>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</si>
  <si>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</si>
  <si>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</si>
  <si>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</si>
  <si>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</si>
  <si>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</si>
  <si>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</si>
  <si>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</si>
  <si>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</si>
  <si>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</si>
  <si>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</si>
  <si>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</si>
  <si>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</si>
  <si>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</si>
  <si>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</si>
  <si>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</si>
  <si>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</si>
  <si>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</si>
  <si>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</si>
  <si>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</si>
  <si>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</si>
  <si>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</si>
  <si>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</si>
  <si>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</si>
  <si>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</si>
  <si>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</si>
  <si>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</si>
  <si>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</si>
  <si>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</si>
  <si>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</si>
  <si>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</si>
  <si>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</si>
  <si>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</si>
  <si>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</si>
  <si>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</si>
  <si>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</si>
  <si>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</si>
  <si>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</si>
  <si>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</si>
  <si>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</si>
  <si>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</si>
  <si>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</si>
  <si>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</si>
  <si>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</si>
  <si>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</si>
  <si>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</si>
  <si>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</si>
  <si>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</si>
  <si>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</si>
  <si>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강좌명</t>
    <phoneticPr fontId="1" type="noConversion"/>
  </si>
  <si>
    <t>강사명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</si>
  <si>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</si>
  <si>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</si>
  <si>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</si>
  <si>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</si>
  <si>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</si>
  <si>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</si>
  <si>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</si>
  <si>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</si>
  <si>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</si>
  <si>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</si>
  <si>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</si>
  <si>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</si>
  <si>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프론트엔드개발</t>
    <phoneticPr fontId="1" type="noConversion"/>
  </si>
  <si>
    <t>ai프로젝트</t>
    <phoneticPr fontId="1" type="noConversion"/>
  </si>
  <si>
    <t>웹퍼블리셔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</si>
  <si>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</si>
  <si>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</si>
  <si>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</si>
  <si>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</si>
  <si>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</si>
  <si>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</si>
  <si>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&gt;1200</t>
    <phoneticPr fontId="1" type="noConversion"/>
  </si>
  <si>
    <t>&lt;25,000,000</t>
    <phoneticPr fontId="1" type="noConversion"/>
  </si>
  <si>
    <t>DMAX(G15:I24, 3, J24:J25)</t>
    <phoneticPr fontId="1" type="noConversion"/>
  </si>
  <si>
    <t>DMAX(G15:I24, 3,K24:K25)</t>
  </si>
  <si>
    <t>영업3팀 요약</t>
  </si>
  <si>
    <t>영업2팀 요약</t>
  </si>
  <si>
    <t>영업1팀 요약</t>
  </si>
  <si>
    <t>총합계</t>
  </si>
  <si>
    <t>영업3팀 평균</t>
  </si>
  <si>
    <t>영업2팀 평균</t>
  </si>
  <si>
    <t>영업1팀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</si>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</sst>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0.0_ "/>
    <numFmt numFmtId="178" formatCode="#,##0_ "/>
    <numFmt numFmtId="182" formatCode="#,##0&quot;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2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82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1</xdr:rowOff>
    </xdr:from>
    <xdr:to>
      <xdr:col>6</xdr:col>
      <xdr:colOff>0</xdr:colOff>
      <xdr:row>13</xdr:row>
      <xdr:rowOff>1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43364377-A391-A716-95E7-3158CDC4D67B}"/>
            </a:ext>
          </a:extLst>
        </xdr:cNvPr>
        <xdr:cNvSpPr/>
      </xdr:nvSpPr>
      <xdr:spPr>
        <a:xfrm>
          <a:off x="2019300" y="2352676"/>
          <a:ext cx="100965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E523B9-2815-4421-922E-766D979B8506}" name="표1" displayName="표1" ref="A3:F23" totalsRowShown="0" headerRowDxfId="0" dataDxfId="1" headerRowBorderDxfId="8" tableBorderDxfId="9" dataCellStyle="쉼표 [0]">
  <autoFilter ref="A3:F23" xr:uid="{6CE523B9-2815-4421-922E-766D979B8506}"/>
  <tableColumns count="6">
    <tableColumn id="1" xr3:uid="{87452600-E8BB-410B-999F-D2614BF086E3}" name="사원명" dataDxfId="7"/>
    <tableColumn id="2" xr3:uid="{948FA8CD-9FAA-4830-A3B5-5171F82DE67E}" name="부서" dataDxfId="6"/>
    <tableColumn id="3" xr3:uid="{C22F19B5-F5CA-4DBB-B71B-D1F428201179}" name="1월" dataDxfId="5" dataCellStyle="쉼표 [0]"/>
    <tableColumn id="4" xr3:uid="{3C73F93E-9867-4278-B142-5EC2E5B23E60}" name="2월" dataDxfId="4" dataCellStyle="쉼표 [0]"/>
    <tableColumn id="5" xr3:uid="{0B93E1DD-61D5-46AB-B7A5-8F9C82236AD5}" name="3월" dataDxfId="3" dataCellStyle="쉼표 [0]"/>
    <tableColumn id="6" xr3:uid="{6AB55216-3946-4DAD-864C-3006EE337D3A}" name="총계" dataDxfId="2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workbookViewId="0">
      <selection activeCell="F10" sqref="F10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210</v>
      </c>
      <c r="C3" s="1" t="s">
        <v>211</v>
      </c>
      <c r="D3" s="1" t="s">
        <v>212</v>
      </c>
      <c r="E3" s="1" t="s">
        <v>213</v>
      </c>
      <c r="F3" s="1" t="s">
        <v>214</v>
      </c>
    </row>
    <row r="4" spans="1:6" x14ac:dyDescent="0.3">
      <c r="A4" s="1" t="s">
        <v>215</v>
      </c>
      <c r="B4" s="1" t="s">
        <v>221</v>
      </c>
      <c r="C4" s="1" t="s">
        <v>227</v>
      </c>
      <c r="D4" s="1">
        <v>30</v>
      </c>
      <c r="E4" s="1">
        <v>24</v>
      </c>
      <c r="F4" s="2">
        <v>125000</v>
      </c>
    </row>
    <row r="5" spans="1:6" x14ac:dyDescent="0.3">
      <c r="A5" s="1" t="s">
        <v>216</v>
      </c>
      <c r="B5" s="1" t="s">
        <v>222</v>
      </c>
      <c r="C5" s="1" t="s">
        <v>228</v>
      </c>
      <c r="D5" s="1">
        <v>45</v>
      </c>
      <c r="E5" s="1">
        <v>18</v>
      </c>
      <c r="F5" s="2">
        <v>180000</v>
      </c>
    </row>
    <row r="6" spans="1:6" x14ac:dyDescent="0.3">
      <c r="A6" s="1" t="s">
        <v>217</v>
      </c>
      <c r="B6" s="1" t="s">
        <v>223</v>
      </c>
      <c r="C6" s="1" t="s">
        <v>229</v>
      </c>
      <c r="D6" s="1">
        <v>35</v>
      </c>
      <c r="E6" s="1">
        <v>26</v>
      </c>
      <c r="F6" s="2">
        <v>164000</v>
      </c>
    </row>
    <row r="7" spans="1:6" x14ac:dyDescent="0.3">
      <c r="A7" s="1" t="s">
        <v>218</v>
      </c>
      <c r="B7" s="1" t="s">
        <v>224</v>
      </c>
      <c r="C7" s="1" t="s">
        <v>230</v>
      </c>
      <c r="D7" s="1">
        <v>40</v>
      </c>
      <c r="E7" s="1">
        <v>25</v>
      </c>
      <c r="F7" s="2">
        <v>150000</v>
      </c>
    </row>
    <row r="8" spans="1:6" x14ac:dyDescent="0.3">
      <c r="A8" s="1" t="s">
        <v>219</v>
      </c>
      <c r="B8" s="1" t="s">
        <v>225</v>
      </c>
      <c r="C8" s="1" t="s">
        <v>231</v>
      </c>
      <c r="D8" s="1">
        <v>30</v>
      </c>
      <c r="E8" s="1">
        <v>22</v>
      </c>
      <c r="F8" s="2">
        <v>160000</v>
      </c>
    </row>
    <row r="9" spans="1:6" x14ac:dyDescent="0.3">
      <c r="A9" s="1" t="s">
        <v>220</v>
      </c>
      <c r="B9" s="1" t="s">
        <v>226</v>
      </c>
      <c r="C9" s="1" t="s">
        <v>232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K10" sqref="K10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4" t="s">
        <v>1</v>
      </c>
      <c r="B1" s="34"/>
      <c r="C1" s="34"/>
      <c r="D1" s="34"/>
      <c r="E1" s="34"/>
      <c r="F1" s="34"/>
      <c r="G1" s="34"/>
    </row>
    <row r="3" spans="1:7" ht="17.25" thickBot="1" x14ac:dyDescent="0.35">
      <c r="A3" s="42" t="s">
        <v>6</v>
      </c>
      <c r="B3" s="42" t="s">
        <v>2</v>
      </c>
      <c r="C3" s="42" t="s">
        <v>27</v>
      </c>
      <c r="D3" s="42" t="s">
        <v>7</v>
      </c>
      <c r="E3" s="42" t="s">
        <v>3</v>
      </c>
      <c r="F3" s="42" t="s">
        <v>4</v>
      </c>
      <c r="G3" s="42" t="s">
        <v>5</v>
      </c>
    </row>
    <row r="4" spans="1:7" ht="17.25" thickTop="1" x14ac:dyDescent="0.3">
      <c r="A4" s="37" t="s">
        <v>8</v>
      </c>
      <c r="B4" s="38" t="s">
        <v>11</v>
      </c>
      <c r="C4" s="39">
        <v>45783</v>
      </c>
      <c r="D4" s="38" t="s">
        <v>19</v>
      </c>
      <c r="E4" s="40">
        <v>11500</v>
      </c>
      <c r="F4" s="41">
        <v>1382</v>
      </c>
      <c r="G4" s="40">
        <f t="shared" ref="G4:G9" si="0">E4*F4</f>
        <v>15893000</v>
      </c>
    </row>
    <row r="5" spans="1:7" x14ac:dyDescent="0.3">
      <c r="A5" s="35"/>
      <c r="B5" s="3" t="s">
        <v>13</v>
      </c>
      <c r="C5" s="4">
        <v>45945</v>
      </c>
      <c r="D5" s="3" t="s">
        <v>21</v>
      </c>
      <c r="E5" s="36">
        <v>14200</v>
      </c>
      <c r="F5" s="8">
        <v>1237</v>
      </c>
      <c r="G5" s="36">
        <f t="shared" si="0"/>
        <v>17565400</v>
      </c>
    </row>
    <row r="6" spans="1:7" x14ac:dyDescent="0.3">
      <c r="A6" s="35"/>
      <c r="B6" s="3" t="s">
        <v>12</v>
      </c>
      <c r="C6" s="4">
        <v>45924</v>
      </c>
      <c r="D6" s="3" t="s">
        <v>22</v>
      </c>
      <c r="E6" s="36">
        <v>9500</v>
      </c>
      <c r="F6" s="8">
        <v>1186</v>
      </c>
      <c r="G6" s="36">
        <f t="shared" si="0"/>
        <v>11267000</v>
      </c>
    </row>
    <row r="7" spans="1:7" x14ac:dyDescent="0.3">
      <c r="A7" s="35"/>
      <c r="B7" s="3" t="s">
        <v>14</v>
      </c>
      <c r="C7" s="4">
        <v>45752</v>
      </c>
      <c r="D7" s="3" t="s">
        <v>24</v>
      </c>
      <c r="E7" s="36">
        <v>11300</v>
      </c>
      <c r="F7" s="8">
        <v>1562</v>
      </c>
      <c r="G7" s="36">
        <f t="shared" si="0"/>
        <v>17650600</v>
      </c>
    </row>
    <row r="8" spans="1:7" x14ac:dyDescent="0.3">
      <c r="A8" s="35"/>
      <c r="B8" s="3" t="s">
        <v>18</v>
      </c>
      <c r="C8" s="4">
        <v>45856</v>
      </c>
      <c r="D8" s="3" t="s">
        <v>26</v>
      </c>
      <c r="E8" s="36">
        <v>12400</v>
      </c>
      <c r="F8" s="8">
        <v>1739</v>
      </c>
      <c r="G8" s="36">
        <f t="shared" si="0"/>
        <v>21563600</v>
      </c>
    </row>
    <row r="9" spans="1:7" x14ac:dyDescent="0.3">
      <c r="A9" s="35" t="s">
        <v>9</v>
      </c>
      <c r="B9" s="3" t="s">
        <v>28</v>
      </c>
      <c r="C9" s="4">
        <v>45907</v>
      </c>
      <c r="D9" s="3" t="s">
        <v>29</v>
      </c>
      <c r="E9" s="36">
        <v>15000</v>
      </c>
      <c r="F9" s="8">
        <v>1503</v>
      </c>
      <c r="G9" s="36">
        <f t="shared" si="0"/>
        <v>22545000</v>
      </c>
    </row>
    <row r="10" spans="1:7" x14ac:dyDescent="0.3">
      <c r="A10" s="35"/>
      <c r="B10" s="3" t="s">
        <v>16</v>
      </c>
      <c r="C10" s="4">
        <v>45737</v>
      </c>
      <c r="D10" s="3" t="s">
        <v>20</v>
      </c>
      <c r="E10" s="36">
        <v>12300</v>
      </c>
      <c r="F10" s="8">
        <v>1495</v>
      </c>
      <c r="G10" s="36">
        <f t="shared" ref="G10:G12" si="1">E10*F10</f>
        <v>18388500</v>
      </c>
    </row>
    <row r="11" spans="1:7" x14ac:dyDescent="0.3">
      <c r="A11" s="35" t="s">
        <v>10</v>
      </c>
      <c r="B11" s="3" t="s">
        <v>15</v>
      </c>
      <c r="C11" s="4">
        <v>45838</v>
      </c>
      <c r="D11" s="3" t="s">
        <v>23</v>
      </c>
      <c r="E11" s="36">
        <v>10600</v>
      </c>
      <c r="F11" s="8">
        <v>1684</v>
      </c>
      <c r="G11" s="36">
        <f t="shared" si="1"/>
        <v>17850400</v>
      </c>
    </row>
    <row r="12" spans="1:7" x14ac:dyDescent="0.3">
      <c r="A12" s="35"/>
      <c r="B12" s="3" t="s">
        <v>17</v>
      </c>
      <c r="C12" s="4">
        <v>45799</v>
      </c>
      <c r="D12" s="3" t="s">
        <v>25</v>
      </c>
      <c r="E12" s="36">
        <v>13500</v>
      </c>
      <c r="F12" s="8">
        <v>1337</v>
      </c>
      <c r="G12" s="36">
        <f t="shared" si="1"/>
        <v>18049500</v>
      </c>
    </row>
  </sheetData>
  <mergeCells count="4">
    <mergeCell ref="A1:G1"/>
    <mergeCell ref="A4:A8"/>
    <mergeCell ref="A9:A10"/>
    <mergeCell ref="A11:A1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workbookViewId="0">
      <selection activeCell="A24" sqref="A24:D24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22" t="s">
        <v>50</v>
      </c>
      <c r="B1" s="22"/>
      <c r="C1" s="22"/>
      <c r="D1" s="22"/>
      <c r="E1" s="22"/>
      <c r="F1" s="22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4" x14ac:dyDescent="0.3">
      <c r="A19" s="1" t="s">
        <v>32</v>
      </c>
      <c r="B19" s="1" t="s">
        <v>34</v>
      </c>
      <c r="C19" s="1"/>
    </row>
    <row r="20" spans="1:4" x14ac:dyDescent="0.3">
      <c r="A20" s="1" t="s">
        <v>233</v>
      </c>
      <c r="C20" s="1"/>
    </row>
    <row r="21" spans="1:4" x14ac:dyDescent="0.3">
      <c r="A21" s="1"/>
      <c r="B21" s="1" t="s">
        <v>234</v>
      </c>
      <c r="C21" s="1"/>
    </row>
    <row r="24" spans="1:4" x14ac:dyDescent="0.3">
      <c r="A24" s="1" t="s">
        <v>33</v>
      </c>
      <c r="B24" s="1" t="s">
        <v>31</v>
      </c>
      <c r="C24" s="1" t="s">
        <v>32</v>
      </c>
      <c r="D24" s="1" t="s">
        <v>34</v>
      </c>
    </row>
    <row r="25" spans="1:4" x14ac:dyDescent="0.3">
      <c r="A25" s="3" t="s">
        <v>40</v>
      </c>
      <c r="B25" s="5">
        <v>27600</v>
      </c>
      <c r="C25" s="5">
        <v>900</v>
      </c>
      <c r="D25" s="5">
        <v>24840000</v>
      </c>
    </row>
    <row r="26" spans="1:4" x14ac:dyDescent="0.3">
      <c r="A26" s="3" t="s">
        <v>42</v>
      </c>
      <c r="B26" s="5">
        <v>28800</v>
      </c>
      <c r="C26" s="5">
        <v>1500</v>
      </c>
      <c r="D26" s="5">
        <v>43200000</v>
      </c>
    </row>
    <row r="27" spans="1:4" x14ac:dyDescent="0.3">
      <c r="A27" s="3" t="s">
        <v>41</v>
      </c>
      <c r="B27" s="5">
        <v>30600</v>
      </c>
      <c r="C27" s="5">
        <v>800</v>
      </c>
      <c r="D27" s="5">
        <v>24480000</v>
      </c>
    </row>
    <row r="28" spans="1:4" x14ac:dyDescent="0.3">
      <c r="A28" s="3" t="s">
        <v>39</v>
      </c>
      <c r="B28" s="5">
        <v>32500</v>
      </c>
      <c r="C28" s="5">
        <v>1250</v>
      </c>
      <c r="D28" s="5">
        <v>40625000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topLeftCell="A11" workbookViewId="0">
      <selection activeCell="D29" sqref="D29:D36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1.625" bestFit="1" customWidth="1"/>
  </cols>
  <sheetData>
    <row r="1" spans="1:12" x14ac:dyDescent="0.3">
      <c r="A1" s="10" t="s">
        <v>110</v>
      </c>
      <c r="B1" s="11" t="s">
        <v>111</v>
      </c>
      <c r="F1" s="12" t="s">
        <v>114</v>
      </c>
      <c r="G1" s="13" t="s">
        <v>121</v>
      </c>
      <c r="H1" s="14"/>
      <c r="I1" s="15"/>
    </row>
    <row r="2" spans="1:12" x14ac:dyDescent="0.3">
      <c r="A2" s="3" t="s">
        <v>30</v>
      </c>
      <c r="B2" s="3" t="s">
        <v>136</v>
      </c>
      <c r="C2" s="3" t="s">
        <v>135</v>
      </c>
      <c r="D2" s="9" t="s">
        <v>134</v>
      </c>
      <c r="F2" s="16" t="s">
        <v>112</v>
      </c>
      <c r="G2" s="16" t="s">
        <v>52</v>
      </c>
      <c r="H2" s="16" t="s">
        <v>4</v>
      </c>
      <c r="I2" s="16" t="s">
        <v>5</v>
      </c>
    </row>
    <row r="3" spans="1:12" x14ac:dyDescent="0.3">
      <c r="A3" s="3" t="s">
        <v>133</v>
      </c>
      <c r="B3" s="4">
        <v>45338</v>
      </c>
      <c r="C3" s="3" t="s">
        <v>122</v>
      </c>
      <c r="D3" s="3" t="str">
        <f>IF(OR(MONTH(B3)=3, MONTH(B3)=5), "발송", "")</f>
        <v/>
      </c>
      <c r="F3" s="17" t="s">
        <v>116</v>
      </c>
      <c r="G3" s="16" t="s">
        <v>70</v>
      </c>
      <c r="H3" s="16">
        <v>243</v>
      </c>
      <c r="I3" s="18">
        <f>H3*12500</f>
        <v>3037500</v>
      </c>
    </row>
    <row r="4" spans="1:12" x14ac:dyDescent="0.3">
      <c r="A4" s="3" t="s">
        <v>132</v>
      </c>
      <c r="B4" s="4">
        <v>45349</v>
      </c>
      <c r="C4" s="3" t="s">
        <v>126</v>
      </c>
      <c r="D4" s="3" t="str">
        <f t="shared" ref="D4:D12" si="0">IF(OR(MONTH(B4)=3, MONTH(B4)=5), "발송", "")</f>
        <v/>
      </c>
      <c r="F4" s="17" t="s">
        <v>116</v>
      </c>
      <c r="G4" s="16" t="s">
        <v>117</v>
      </c>
      <c r="H4" s="16">
        <v>385</v>
      </c>
      <c r="I4" s="18">
        <f>H4*12500</f>
        <v>4812500</v>
      </c>
    </row>
    <row r="5" spans="1:12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7" t="s">
        <v>116</v>
      </c>
      <c r="G5" s="16" t="s">
        <v>75</v>
      </c>
      <c r="H5" s="16">
        <v>196</v>
      </c>
      <c r="I5" s="18">
        <f>H5*12500</f>
        <v>2450000</v>
      </c>
    </row>
    <row r="6" spans="1:12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7" t="s">
        <v>118</v>
      </c>
      <c r="G6" s="16" t="s">
        <v>70</v>
      </c>
      <c r="H6" s="16">
        <v>134</v>
      </c>
      <c r="I6" s="18">
        <f>H6*9500</f>
        <v>1273000</v>
      </c>
    </row>
    <row r="7" spans="1:12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7" t="s">
        <v>118</v>
      </c>
      <c r="G7" s="16" t="s">
        <v>117</v>
      </c>
      <c r="H7" s="16">
        <v>310</v>
      </c>
      <c r="I7" s="18">
        <f>H7*9500</f>
        <v>2945000</v>
      </c>
    </row>
    <row r="8" spans="1:12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7" t="s">
        <v>118</v>
      </c>
      <c r="G8" s="16" t="s">
        <v>75</v>
      </c>
      <c r="H8" s="16">
        <v>251</v>
      </c>
      <c r="I8" s="18">
        <f>H8*9500</f>
        <v>2384500</v>
      </c>
    </row>
    <row r="9" spans="1:12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7" t="s">
        <v>119</v>
      </c>
      <c r="G9" s="16" t="s">
        <v>70</v>
      </c>
      <c r="H9" s="16">
        <v>89</v>
      </c>
      <c r="I9" s="18">
        <f>H9*85500</f>
        <v>7609500</v>
      </c>
    </row>
    <row r="10" spans="1:12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7" t="s">
        <v>119</v>
      </c>
      <c r="G10" s="16" t="s">
        <v>117</v>
      </c>
      <c r="H10" s="16">
        <v>101</v>
      </c>
      <c r="I10" s="18">
        <f>H10*85500</f>
        <v>8635500</v>
      </c>
    </row>
    <row r="11" spans="1:12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7" t="s">
        <v>119</v>
      </c>
      <c r="G11" s="16" t="s">
        <v>75</v>
      </c>
      <c r="H11" s="16">
        <v>67</v>
      </c>
      <c r="I11" s="18">
        <f>H11*85500</f>
        <v>5728500</v>
      </c>
    </row>
    <row r="12" spans="1:12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23" t="s">
        <v>120</v>
      </c>
      <c r="G12" s="24"/>
      <c r="H12" s="25"/>
      <c r="I12" s="19">
        <f>SUMIF(G3:G11,"용산",H3:H11)/SUM(H3:H11)</f>
        <v>0.44819819819819817</v>
      </c>
    </row>
    <row r="14" spans="1:12" x14ac:dyDescent="0.3">
      <c r="A14" s="12" t="s">
        <v>115</v>
      </c>
      <c r="B14" s="13" t="s">
        <v>139</v>
      </c>
      <c r="G14" s="12" t="s">
        <v>138</v>
      </c>
      <c r="H14" s="13" t="s">
        <v>164</v>
      </c>
    </row>
    <row r="15" spans="1:12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9" t="s">
        <v>140</v>
      </c>
      <c r="G15" s="20" t="s">
        <v>81</v>
      </c>
      <c r="H15" s="20" t="s">
        <v>85</v>
      </c>
      <c r="I15" s="20" t="s">
        <v>165</v>
      </c>
      <c r="L15" s="43" t="s">
        <v>235</v>
      </c>
    </row>
    <row r="16" spans="1:12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 4, 1), "일반석", "비즈니스석", "일등석")</f>
        <v>일반석</v>
      </c>
      <c r="G16" s="3" t="s">
        <v>169</v>
      </c>
      <c r="H16" s="3" t="s">
        <v>100</v>
      </c>
      <c r="I16" s="21">
        <v>56986400</v>
      </c>
      <c r="L16" t="s">
        <v>236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3" t="str">
        <f t="shared" ref="E17:E25" si="1">CHOOSE(MID(A17, 4, 1), "일반석", "비즈니스석", "일등석")</f>
        <v>일반석</v>
      </c>
      <c r="G17" s="3" t="s">
        <v>168</v>
      </c>
      <c r="H17" s="3" t="s">
        <v>175</v>
      </c>
      <c r="I17" s="21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3" t="str">
        <f t="shared" si="1"/>
        <v>일등석</v>
      </c>
      <c r="G18" s="3" t="s">
        <v>167</v>
      </c>
      <c r="H18" s="3" t="s">
        <v>100</v>
      </c>
      <c r="I18" s="21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si="1"/>
        <v>비즈니스석</v>
      </c>
      <c r="G19" s="3" t="s">
        <v>170</v>
      </c>
      <c r="H19" s="3" t="s">
        <v>175</v>
      </c>
      <c r="I19" s="21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1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비즈니스석</v>
      </c>
      <c r="G21" s="3" t="s">
        <v>166</v>
      </c>
      <c r="H21" s="3" t="s">
        <v>100</v>
      </c>
      <c r="I21" s="21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1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비즈니스석</v>
      </c>
      <c r="G23" s="3" t="s">
        <v>173</v>
      </c>
      <c r="H23" s="3" t="s">
        <v>175</v>
      </c>
      <c r="I23" s="21">
        <v>55121000</v>
      </c>
      <c r="J23" s="26" t="s">
        <v>176</v>
      </c>
      <c r="K23" s="27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1">
        <v>43764900</v>
      </c>
      <c r="J24" s="3" t="s">
        <v>85</v>
      </c>
      <c r="K24" s="3" t="s">
        <v>85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29" t="s">
        <v>177</v>
      </c>
      <c r="H25" s="30"/>
      <c r="I25" s="21">
        <f>ROUNDUP(AVERAGE(DMAX(G15:I24, 3, J24:J25), DMAX(G15:I24, 3,K24:K25)), -3)</f>
        <v>65539000</v>
      </c>
      <c r="J25" s="3" t="s">
        <v>100</v>
      </c>
      <c r="K25" s="3" t="s">
        <v>175</v>
      </c>
    </row>
    <row r="27" spans="1:11" x14ac:dyDescent="0.3">
      <c r="A27" s="12" t="s">
        <v>178</v>
      </c>
      <c r="B27" s="13" t="s">
        <v>182</v>
      </c>
      <c r="F27" s="28" t="s">
        <v>183</v>
      </c>
      <c r="G27" s="28"/>
    </row>
    <row r="28" spans="1:11" x14ac:dyDescent="0.3">
      <c r="A28" s="20" t="s">
        <v>180</v>
      </c>
      <c r="B28" s="3" t="s">
        <v>179</v>
      </c>
      <c r="C28" s="3" t="s">
        <v>6</v>
      </c>
      <c r="D28" s="9" t="s">
        <v>181</v>
      </c>
      <c r="F28" s="3" t="s">
        <v>6</v>
      </c>
      <c r="G28" s="3" t="s">
        <v>184</v>
      </c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YEAR(B29)&amp;VLOOKUP(C29,$F$28:$G$36,2,FALSE 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YEAR(B30)&amp;VLOOKUP(C30,$F$28:$G$36,2,FALSE )</f>
        <v>1984fam1</v>
      </c>
      <c r="F30" s="3" t="s">
        <v>200</v>
      </c>
      <c r="G30" s="3" t="s">
        <v>202</v>
      </c>
    </row>
    <row r="31" spans="1:11" x14ac:dyDescent="0.3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3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workbookViewId="0">
      <selection activeCell="F27" sqref="F27"/>
    </sheetView>
  </sheetViews>
  <sheetFormatPr defaultRowHeight="16.5" outlineLevelRow="3" x14ac:dyDescent="0.3"/>
  <cols>
    <col min="2" max="2" width="13.125" bestFit="1" customWidth="1"/>
    <col min="3" max="6" width="13.125" customWidth="1"/>
  </cols>
  <sheetData>
    <row r="1" spans="1:6" ht="20.25" x14ac:dyDescent="0.3">
      <c r="A1" s="22" t="s">
        <v>86</v>
      </c>
      <c r="B1" s="22"/>
      <c r="C1" s="22"/>
      <c r="D1" s="22"/>
      <c r="E1" s="22"/>
      <c r="F1" s="22"/>
    </row>
    <row r="3" spans="1:6" x14ac:dyDescent="0.3">
      <c r="A3" s="38" t="s">
        <v>81</v>
      </c>
      <c r="B3" s="38" t="s">
        <v>85</v>
      </c>
      <c r="C3" s="38" t="s">
        <v>82</v>
      </c>
      <c r="D3" s="38" t="s">
        <v>84</v>
      </c>
      <c r="E3" s="38" t="s">
        <v>83</v>
      </c>
      <c r="F3" s="38" t="s">
        <v>87</v>
      </c>
    </row>
    <row r="4" spans="1:6" outlineLevel="3" x14ac:dyDescent="0.3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3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3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3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3">
      <c r="A8" s="3"/>
      <c r="B8" s="44" t="s">
        <v>243</v>
      </c>
      <c r="C8" s="5"/>
      <c r="D8" s="5"/>
      <c r="E8" s="5"/>
      <c r="F8" s="5">
        <f>SUBTOTAL(1,F4:F7)</f>
        <v>193572500</v>
      </c>
    </row>
    <row r="9" spans="1:6" outlineLevel="1" x14ac:dyDescent="0.3">
      <c r="A9" s="3"/>
      <c r="B9" s="44" t="s">
        <v>239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3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3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3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3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3">
      <c r="A14" s="3"/>
      <c r="B14" s="44" t="s">
        <v>242</v>
      </c>
      <c r="C14" s="5"/>
      <c r="D14" s="5"/>
      <c r="E14" s="5"/>
      <c r="F14" s="5">
        <f>SUBTOTAL(1,F10:F13)</f>
        <v>140640000</v>
      </c>
    </row>
    <row r="15" spans="1:6" outlineLevel="1" x14ac:dyDescent="0.3">
      <c r="A15" s="3"/>
      <c r="B15" s="44" t="s">
        <v>238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3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3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3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3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3">
      <c r="A20" s="45"/>
      <c r="B20" s="47" t="s">
        <v>241</v>
      </c>
      <c r="C20" s="46"/>
      <c r="D20" s="46"/>
      <c r="E20" s="46"/>
      <c r="F20" s="46">
        <f>SUBTOTAL(1,F16:F19)</f>
        <v>147170000</v>
      </c>
    </row>
    <row r="21" spans="1:6" outlineLevel="1" x14ac:dyDescent="0.3">
      <c r="A21" s="45"/>
      <c r="B21" s="47" t="s">
        <v>237</v>
      </c>
      <c r="C21" s="46">
        <f>SUBTOTAL(9,C16:C19)</f>
        <v>194310000</v>
      </c>
      <c r="D21" s="46">
        <f>SUBTOTAL(9,D16:D19)</f>
        <v>197890000</v>
      </c>
      <c r="E21" s="46">
        <f>SUBTOTAL(9,E16:E19)</f>
        <v>196480000</v>
      </c>
      <c r="F21" s="46"/>
    </row>
    <row r="22" spans="1:6" x14ac:dyDescent="0.3">
      <c r="A22" s="45"/>
      <c r="B22" s="47" t="s">
        <v>244</v>
      </c>
      <c r="C22" s="46"/>
      <c r="D22" s="46"/>
      <c r="E22" s="46"/>
      <c r="F22" s="46">
        <f>SUBTOTAL(1,F4:F19)</f>
        <v>160460833.33333334</v>
      </c>
    </row>
    <row r="23" spans="1:6" x14ac:dyDescent="0.3">
      <c r="A23" s="45"/>
      <c r="B23" s="47" t="s">
        <v>240</v>
      </c>
      <c r="C23" s="46">
        <f>SUBTOTAL(9,C4:C19)</f>
        <v>603410000</v>
      </c>
      <c r="D23" s="46">
        <f>SUBTOTAL(9,D4:D19)</f>
        <v>651660000</v>
      </c>
      <c r="E23" s="46">
        <f>SUBTOTAL(9,E4:E19)</f>
        <v>670460000</v>
      </c>
      <c r="F23" s="46"/>
    </row>
  </sheetData>
  <sortState xmlns:xlrd2="http://schemas.microsoft.com/office/spreadsheetml/2017/richdata2" ref="A4:F33">
    <sortCondition ref="B4:B33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B11" sqref="B11:G16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31" t="s">
        <v>103</v>
      </c>
      <c r="B1" s="31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29" t="s">
        <v>105</v>
      </c>
      <c r="D10" s="32"/>
      <c r="E10" s="32"/>
      <c r="F10" s="32"/>
      <c r="G10" s="30"/>
    </row>
    <row r="11" spans="1:7" x14ac:dyDescent="0.3">
      <c r="A11" s="33" t="s">
        <v>104</v>
      </c>
      <c r="B11" s="8">
        <f>B2*B3-SUM(B4:B6)</f>
        <v>94600000</v>
      </c>
      <c r="C11" s="8">
        <v>10000</v>
      </c>
      <c r="D11" s="8">
        <v>11000</v>
      </c>
      <c r="E11" s="8">
        <v>12000</v>
      </c>
      <c r="F11" s="8">
        <v>13000</v>
      </c>
      <c r="G11" s="8">
        <v>14000</v>
      </c>
    </row>
    <row r="12" spans="1:7" x14ac:dyDescent="0.3">
      <c r="A12" s="33"/>
      <c r="B12" s="8">
        <v>20000</v>
      </c>
      <c r="C12" s="8">
        <f t="dataTable" ref="C12:G16" dt2D="1" dtr="1" r1="B3" r2="B2"/>
        <v>33000000</v>
      </c>
      <c r="D12" s="8">
        <v>47000000</v>
      </c>
      <c r="E12" s="8">
        <v>61000000</v>
      </c>
      <c r="F12" s="8">
        <v>75000000</v>
      </c>
      <c r="G12" s="8">
        <v>89000000</v>
      </c>
    </row>
    <row r="13" spans="1:7" x14ac:dyDescent="0.3">
      <c r="A13" s="33"/>
      <c r="B13" s="8">
        <v>22000</v>
      </c>
      <c r="C13" s="8">
        <v>47000000</v>
      </c>
      <c r="D13" s="8">
        <v>62400000</v>
      </c>
      <c r="E13" s="8">
        <v>77800000</v>
      </c>
      <c r="F13" s="8">
        <v>93200000</v>
      </c>
      <c r="G13" s="8">
        <v>108600000</v>
      </c>
    </row>
    <row r="14" spans="1:7" x14ac:dyDescent="0.3">
      <c r="A14" s="33"/>
      <c r="B14" s="8">
        <v>24000</v>
      </c>
      <c r="C14" s="8">
        <v>61000000</v>
      </c>
      <c r="D14" s="8">
        <v>77800000</v>
      </c>
      <c r="E14" s="8">
        <v>94600000</v>
      </c>
      <c r="F14" s="8">
        <v>111400000</v>
      </c>
      <c r="G14" s="8">
        <v>128200000</v>
      </c>
    </row>
    <row r="15" spans="1:7" x14ac:dyDescent="0.3">
      <c r="A15" s="33"/>
      <c r="B15" s="8">
        <v>26000</v>
      </c>
      <c r="C15" s="8">
        <v>75000000</v>
      </c>
      <c r="D15" s="8">
        <v>93200000</v>
      </c>
      <c r="E15" s="8">
        <v>111400000</v>
      </c>
      <c r="F15" s="8">
        <v>129600000</v>
      </c>
      <c r="G15" s="8">
        <v>147800000</v>
      </c>
    </row>
    <row r="16" spans="1:7" x14ac:dyDescent="0.3">
      <c r="A16" s="33"/>
      <c r="B16" s="8">
        <v>28000</v>
      </c>
      <c r="C16" s="8">
        <v>89000000</v>
      </c>
      <c r="D16" s="8">
        <v>108600000</v>
      </c>
      <c r="E16" s="8">
        <v>128200000</v>
      </c>
      <c r="F16" s="8">
        <v>147800000</v>
      </c>
      <c r="G16" s="8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H3" activeCellId="3" sqref="B3:B10 D3:D10 F3:F10 H3:H10"/>
    </sheetView>
  </sheetViews>
  <sheetFormatPr defaultRowHeight="16.5" x14ac:dyDescent="0.3"/>
  <cols>
    <col min="1" max="9" width="6.625" customWidth="1"/>
  </cols>
  <sheetData>
    <row r="1" spans="1:9" ht="20.25" x14ac:dyDescent="0.3">
      <c r="A1" s="22" t="s">
        <v>51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I2" s="6" t="s">
        <v>68</v>
      </c>
    </row>
    <row r="3" spans="1:9" x14ac:dyDescent="0.3">
      <c r="A3" s="49" t="s">
        <v>52</v>
      </c>
      <c r="B3" s="48" t="s">
        <v>53</v>
      </c>
      <c r="C3" s="49" t="s">
        <v>54</v>
      </c>
      <c r="D3" s="48" t="s">
        <v>55</v>
      </c>
      <c r="E3" s="49" t="s">
        <v>56</v>
      </c>
      <c r="F3" s="48" t="s">
        <v>57</v>
      </c>
      <c r="G3" s="49" t="s">
        <v>58</v>
      </c>
      <c r="H3" s="48" t="s">
        <v>59</v>
      </c>
      <c r="I3" s="49" t="s">
        <v>60</v>
      </c>
    </row>
    <row r="4" spans="1:9" x14ac:dyDescent="0.3">
      <c r="A4" s="49" t="s">
        <v>61</v>
      </c>
      <c r="B4" s="48">
        <v>57</v>
      </c>
      <c r="C4" s="49">
        <v>51</v>
      </c>
      <c r="D4" s="48">
        <v>54</v>
      </c>
      <c r="E4" s="49">
        <v>52</v>
      </c>
      <c r="F4" s="48">
        <v>63</v>
      </c>
      <c r="G4" s="49">
        <v>77</v>
      </c>
      <c r="H4" s="48">
        <v>83</v>
      </c>
      <c r="I4" s="50">
        <f>AVERAGE(B4:H4)</f>
        <v>62.428571428571431</v>
      </c>
    </row>
    <row r="5" spans="1:9" x14ac:dyDescent="0.3">
      <c r="A5" s="49" t="s">
        <v>62</v>
      </c>
      <c r="B5" s="48">
        <v>49</v>
      </c>
      <c r="C5" s="49">
        <v>50</v>
      </c>
      <c r="D5" s="48">
        <v>45</v>
      </c>
      <c r="E5" s="49">
        <v>51</v>
      </c>
      <c r="F5" s="48">
        <v>55</v>
      </c>
      <c r="G5" s="49">
        <v>66</v>
      </c>
      <c r="H5" s="48">
        <v>78</v>
      </c>
      <c r="I5" s="50">
        <f t="shared" ref="I5:I10" si="0">AVERAGE(B5:H5)</f>
        <v>56.285714285714285</v>
      </c>
    </row>
    <row r="6" spans="1:9" x14ac:dyDescent="0.3">
      <c r="A6" s="49" t="s">
        <v>63</v>
      </c>
      <c r="B6" s="48">
        <v>53</v>
      </c>
      <c r="C6" s="49">
        <v>54</v>
      </c>
      <c r="D6" s="48">
        <v>56</v>
      </c>
      <c r="E6" s="49">
        <v>51</v>
      </c>
      <c r="F6" s="48">
        <v>60</v>
      </c>
      <c r="G6" s="49">
        <v>72</v>
      </c>
      <c r="H6" s="48">
        <v>67</v>
      </c>
      <c r="I6" s="50">
        <f t="shared" si="0"/>
        <v>59</v>
      </c>
    </row>
    <row r="7" spans="1:9" x14ac:dyDescent="0.3">
      <c r="A7" s="49" t="s">
        <v>64</v>
      </c>
      <c r="B7" s="48">
        <v>55</v>
      </c>
      <c r="C7" s="49">
        <v>56</v>
      </c>
      <c r="D7" s="48">
        <v>52</v>
      </c>
      <c r="E7" s="49">
        <v>50</v>
      </c>
      <c r="F7" s="48">
        <v>57</v>
      </c>
      <c r="G7" s="49">
        <v>74</v>
      </c>
      <c r="H7" s="48">
        <v>71</v>
      </c>
      <c r="I7" s="50">
        <f t="shared" si="0"/>
        <v>59.285714285714285</v>
      </c>
    </row>
    <row r="8" spans="1:9" x14ac:dyDescent="0.3">
      <c r="A8" s="49" t="s">
        <v>65</v>
      </c>
      <c r="B8" s="48">
        <v>51</v>
      </c>
      <c r="C8" s="49">
        <v>49</v>
      </c>
      <c r="D8" s="48">
        <v>48</v>
      </c>
      <c r="E8" s="49">
        <v>50</v>
      </c>
      <c r="F8" s="48">
        <v>56</v>
      </c>
      <c r="G8" s="49">
        <v>69</v>
      </c>
      <c r="H8" s="48">
        <v>74</v>
      </c>
      <c r="I8" s="50">
        <f t="shared" si="0"/>
        <v>56.714285714285715</v>
      </c>
    </row>
    <row r="9" spans="1:9" x14ac:dyDescent="0.3">
      <c r="A9" s="49" t="s">
        <v>66</v>
      </c>
      <c r="B9" s="48">
        <v>47</v>
      </c>
      <c r="C9" s="49">
        <v>49</v>
      </c>
      <c r="D9" s="48">
        <v>51</v>
      </c>
      <c r="E9" s="49">
        <v>53</v>
      </c>
      <c r="F9" s="48">
        <v>56</v>
      </c>
      <c r="G9" s="49">
        <v>63</v>
      </c>
      <c r="H9" s="48">
        <v>62</v>
      </c>
      <c r="I9" s="50">
        <f t="shared" si="0"/>
        <v>54.428571428571431</v>
      </c>
    </row>
    <row r="10" spans="1:9" x14ac:dyDescent="0.3">
      <c r="A10" s="49" t="s">
        <v>67</v>
      </c>
      <c r="B10" s="48">
        <v>54</v>
      </c>
      <c r="C10" s="49">
        <v>53</v>
      </c>
      <c r="D10" s="48">
        <v>54</v>
      </c>
      <c r="E10" s="49">
        <v>51</v>
      </c>
      <c r="F10" s="48">
        <v>60</v>
      </c>
      <c r="G10" s="49">
        <v>73</v>
      </c>
      <c r="H10" s="48">
        <v>71</v>
      </c>
      <c r="I10" s="50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tabSelected="1" workbookViewId="0">
      <selection activeCell="J6" sqref="J6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22" t="s">
        <v>69</v>
      </c>
      <c r="B1" s="22"/>
      <c r="C1" s="22"/>
      <c r="D1" s="22"/>
      <c r="E1" s="22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7">
        <v>565</v>
      </c>
      <c r="C4" s="7">
        <v>469</v>
      </c>
      <c r="D4" s="7">
        <v>525</v>
      </c>
      <c r="E4" s="7">
        <f>SUM(B4:D4)</f>
        <v>1559</v>
      </c>
    </row>
    <row r="5" spans="1:5" x14ac:dyDescent="0.3">
      <c r="A5" s="3" t="s">
        <v>71</v>
      </c>
      <c r="B5" s="7">
        <v>426</v>
      </c>
      <c r="C5" s="7">
        <v>354</v>
      </c>
      <c r="D5" s="7">
        <v>396</v>
      </c>
      <c r="E5" s="7">
        <f t="shared" ref="E5:E9" si="0">SUM(B5:D5)</f>
        <v>1176</v>
      </c>
    </row>
    <row r="6" spans="1:5" x14ac:dyDescent="0.3">
      <c r="A6" s="3" t="s">
        <v>72</v>
      </c>
      <c r="B6" s="7">
        <v>513</v>
      </c>
      <c r="C6" s="7">
        <v>426</v>
      </c>
      <c r="D6" s="7">
        <v>477</v>
      </c>
      <c r="E6" s="7">
        <f t="shared" si="0"/>
        <v>1416</v>
      </c>
    </row>
    <row r="7" spans="1:5" x14ac:dyDescent="0.3">
      <c r="A7" s="3" t="s">
        <v>73</v>
      </c>
      <c r="B7" s="7">
        <v>388</v>
      </c>
      <c r="C7" s="7">
        <v>322</v>
      </c>
      <c r="D7" s="7">
        <v>361</v>
      </c>
      <c r="E7" s="7">
        <f t="shared" si="0"/>
        <v>1071</v>
      </c>
    </row>
    <row r="8" spans="1:5" x14ac:dyDescent="0.3">
      <c r="A8" s="3" t="s">
        <v>74</v>
      </c>
      <c r="B8" s="7">
        <v>684</v>
      </c>
      <c r="C8" s="7">
        <v>568</v>
      </c>
      <c r="D8" s="7">
        <v>636</v>
      </c>
      <c r="E8" s="7">
        <f t="shared" si="0"/>
        <v>1888</v>
      </c>
    </row>
    <row r="9" spans="1:5" x14ac:dyDescent="0.3">
      <c r="A9" s="3" t="s">
        <v>75</v>
      </c>
      <c r="B9" s="7">
        <v>593</v>
      </c>
      <c r="C9" s="7">
        <v>492</v>
      </c>
      <c r="D9" s="7">
        <v>551</v>
      </c>
      <c r="E9" s="7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미애 함</cp:lastModifiedBy>
  <dcterms:created xsi:type="dcterms:W3CDTF">2024-04-04T05:45:49Z</dcterms:created>
  <dcterms:modified xsi:type="dcterms:W3CDTF">2026-07-22T02:57:11Z</dcterms:modified>
</cp:coreProperties>
</file>