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052fe76ece13ef3/바탕 화면/"/>
    </mc:Choice>
  </mc:AlternateContent>
  <xr:revisionPtr revIDLastSave="0" documentId="8_{CE4BC5A8-BE68-4E21-95D4-FBD07F72C7D1}" xr6:coauthVersionLast="47" xr6:coauthVersionMax="47" xr10:uidLastSave="{00000000-0000-0000-0000-000000000000}"/>
  <bookViews>
    <workbookView xWindow="-108" yWindow="-108" windowWidth="23256" windowHeight="12576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4" l="1"/>
  <c r="D30" i="4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I10" i="4"/>
  <c r="I11" i="4"/>
  <c r="I9" i="4"/>
  <c r="I7" i="4"/>
  <c r="I8" i="4"/>
  <c r="I6" i="4"/>
  <c r="I4" i="4"/>
  <c r="I5" i="4"/>
  <c r="I3" i="4"/>
  <c r="C23" i="5" l="1"/>
  <c r="B4" i="6"/>
  <c r="B7" i="6" s="1"/>
  <c r="B11" i="6" s="1"/>
  <c r="F7" i="5" l="1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<sst xmlns="http://schemas.openxmlformats.org/spreadsheetml/2006/main" count="326" uniqueCount="245">
  <si>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</si>
  <si>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</si>
  <si>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</si>
  <si>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</si>
  <si>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</si>
  <si>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</si>
  <si>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</si>
  <si>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</si>
  <si>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</si>
  <si>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</si>
  <si>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</si>
  <si>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</si>
  <si>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</si>
  <si>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</si>
  <si>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</si>
  <si>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</si>
  <si>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</si>
  <si>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</si>
  <si>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</si>
  <si>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</si>
  <si>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</si>
  <si>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</si>
  <si>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</si>
  <si>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</si>
  <si>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</si>
  <si>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</si>
  <si>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</si>
  <si>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</si>
  <si>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</si>
  <si>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</si>
  <si>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</si>
  <si>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</si>
  <si>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</si>
  <si>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</si>
  <si>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</si>
  <si>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</si>
  <si>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</si>
  <si>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</si>
  <si>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</si>
  <si>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</si>
  <si>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</si>
  <si>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</si>
  <si>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</si>
  <si>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</si>
  <si>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</si>
  <si>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</si>
  <si>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</si>
  <si>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</si>
  <si>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</si>
  <si>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</si>
  <si>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</si>
  <si>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</si>
  <si>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</si>
  <si>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</si>
  <si>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</si>
  <si>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</si>
  <si>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</si>
  <si>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</si>
  <si>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</si>
  <si>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</si>
  <si>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</si>
  <si>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</si>
  <si>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</si>
  <si>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</si>
  <si>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</si>
  <si>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</si>
  <si>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</si>
  <si>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</si>
  <si>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</si>
  <si>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</si>
  <si>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</si>
  <si>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</si>
  <si>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</si>
  <si>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</si>
  <si>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</si>
  <si>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</si>
  <si>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</si>
  <si>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</si>
  <si>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</si>
  <si>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</si>
  <si>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</si>
  <si>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</si>
  <si>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</si>
  <si>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</si>
  <si>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</si>
  <si>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</si>
  <si>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</si>
  <si>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</si>
  <si>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</si>
  <si>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</si>
  <si>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</si>
  <si>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</si>
  <si>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</si>
  <si>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</si>
  <si>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</si>
  <si>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</si>
  <si>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</si>
  <si>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</si>
  <si>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</si>
  <si>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</si>
  <si>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</si>
  <si>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</si>
  <si>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</si>
  <si>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</si>
  <si>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</si>
  <si>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</si>
  <si>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</si>
  <si>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</si>
  <si>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</si>
  <si>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</si>
  <si>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</si>
  <si>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</si>
  <si>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</si>
  <si>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</si>
  <si>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</si>
  <si>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</si>
  <si>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</si>
  <si>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</si>
  <si>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</si>
  <si>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</si>
  <si>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</si>
  <si>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</si>
  <si>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</si>
  <si>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</si>
  <si>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</si>
  <si>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</si>
  <si>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</si>
  <si>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</si>
  <si>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</si>
  <si>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</si>
  <si>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</si>
  <si>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</si>
  <si>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</si>
  <si>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</si>
  <si>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</si>
  <si>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</si>
  <si>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</si>
  <si>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</si>
  <si>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</si>
  <si>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</si>
  <si>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</si>
  <si>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</si>
  <si>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</si>
  <si>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</si>
  <si>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</si>
  <si>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</si>
  <si>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</si>
  <si>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</si>
  <si>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</si>
  <si>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</si>
  <si>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</si>
  <si>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</si>
  <si>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</si>
  <si>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</si>
  <si>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</si>
  <si>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</si>
  <si>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</si>
  <si>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</si>
  <si>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</si>
  <si>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</si>
  <si>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</si>
  <si>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</si>
  <si>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</si>
  <si>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</si>
  <si>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</si>
  <si>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</si>
  <si>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</si>
  <si>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</si>
  <si>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</si>
  <si>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</si>
  <si>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</si>
  <si>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</si>
  <si>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</si>
  <si>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</si>
  <si>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</si>
  <si>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</si>
  <si>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</si>
  <si>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</si>
  <si>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</si>
  <si>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</si>
  <si>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</si>
  <si>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</si>
  <si>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</si>
  <si>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</si>
  <si>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</si>
  <si>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</si>
  <si>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</si>
  <si>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</si>
  <si>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</si>
  <si>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</si>
  <si>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</si>
  <si>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</si>
  <si>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</si>
  <si>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</si>
  <si>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</si>
  <si>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</si>
  <si>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</si>
  <si>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</si>
  <si>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</si>
  <si>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</si>
  <si>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</si>
  <si>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</si>
  <si>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</si>
  <si>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</si>
  <si>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</si>
  <si>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</si>
  <si>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</si>
  <si>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</si>
  <si>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</si>
  <si>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</si>
  <si>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</si>
  <si>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</si>
  <si>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</si>
  <si>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</si>
  <si>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</si>
  <si>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</si>
  <si>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</si>
  <si>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&gt;1200</t>
    <phoneticPr fontId="1" type="noConversion"/>
  </si>
  <si>
    <t>&lt;25000000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</si>
  <si>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</si>
  <si>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</si>
  <si>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</si>
  <si>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</si>
  <si>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</si>
  <si>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</si>
  <si>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</si>
  <si>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코팅(python)</t>
    <phoneticPr fontId="1" type="noConversion"/>
  </si>
  <si>
    <t>최서연</t>
    <phoneticPr fontId="1" type="noConversion"/>
  </si>
  <si>
    <t>nh-4915</t>
    <phoneticPr fontId="1" type="noConversion"/>
  </si>
  <si>
    <t>빅데이터분석</t>
    <phoneticPr fontId="1" type="noConversion"/>
  </si>
  <si>
    <t>황석진</t>
    <phoneticPr fontId="1" type="noConversion"/>
  </si>
  <si>
    <t>박은철</t>
    <phoneticPr fontId="1" type="noConversion"/>
  </si>
  <si>
    <t>네트워크보안</t>
    <phoneticPr fontId="1" type="noConversion"/>
  </si>
  <si>
    <t>ct-6824</t>
    <phoneticPr fontId="1" type="noConversion"/>
  </si>
  <si>
    <t>se-2577</t>
    <phoneticPr fontId="1" type="noConversion"/>
  </si>
  <si>
    <t>프론트엔드개발</t>
    <phoneticPr fontId="1" type="noConversion"/>
  </si>
  <si>
    <t>김요한</t>
    <phoneticPr fontId="1" type="noConversion"/>
  </si>
  <si>
    <t>임은원</t>
    <phoneticPr fontId="1" type="noConversion"/>
  </si>
  <si>
    <t>ai프로젝트</t>
    <phoneticPr fontId="1" type="noConversion"/>
  </si>
  <si>
    <t>am-9823</t>
    <phoneticPr fontId="1" type="noConversion"/>
  </si>
  <si>
    <t>휴-5416</t>
    <phoneticPr fontId="1" type="noConversion"/>
  </si>
  <si>
    <t>웹퍼블리셔</t>
    <phoneticPr fontId="1" type="noConversion"/>
  </si>
  <si>
    <t>이강남</t>
    <phoneticPr fontId="1" type="noConversion"/>
  </si>
  <si>
    <t>영업1팀</t>
    <phoneticPr fontId="1" type="noConversion"/>
  </si>
  <si>
    <t>영업2팀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</si>
</sst>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&quot;월&quot;\ d&quot;일&quot;;@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81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0" fontId="3" fillId="3" borderId="8" xfId="0" applyFont="1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3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469-A83F-8998DB096FE1}"/>
            </c:ext>
          </c:extLst>
        </c:ser>
        <c:ser>
          <c:idx val="4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ADF0-4469-A83F-8998DB096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8F7473A2-A2F6-02E9-23C0-56462A791FEA}"/>
            </a:ext>
          </a:extLst>
        </xdr:cNvPr>
        <xdr:cNvSpPr/>
      </xdr:nvSpPr>
      <xdr:spPr>
        <a:xfrm>
          <a:off x="2011680" y="2476500"/>
          <a:ext cx="100584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769BB0-D43E-4E6A-882E-D74A5785819F}" name="표1" displayName="표1" ref="A3:F23" totalsRowShown="0" headerRowDxfId="0" dataDxfId="1" headerRowBorderDxfId="8" tableBorderDxfId="9" dataCellStyle="쉼표 [0]">
  <autoFilter ref="A3:F23" xr:uid="{7F769BB0-D43E-4E6A-882E-D74A5785819F}"/>
  <tableColumns count="6">
    <tableColumn id="1" xr3:uid="{8E607C50-9698-4529-A3C4-8A1E788CE378}" name="사원명" dataDxfId="7"/>
    <tableColumn id="2" xr3:uid="{88C4E56A-DFFF-4128-8765-445ABA298DFC}" name="부서" dataDxfId="6"/>
    <tableColumn id="3" xr3:uid="{5A9C9CFC-D81D-4E97-883E-871E81CBB7C5}" name="1월" dataDxfId="5" dataCellStyle="쉼표 [0]"/>
    <tableColumn id="4" xr3:uid="{58DDFF7E-307D-418D-945D-080F1B34422A}" name="2월" dataDxfId="4" dataCellStyle="쉼표 [0]"/>
    <tableColumn id="5" xr3:uid="{C7B5A1CF-3E8F-44FF-84D3-B7BC4C6CB238}" name="3월" dataDxfId="3" dataCellStyle="쉼표 [0]"/>
    <tableColumn id="6" xr3:uid="{F6BC9666-5D72-4D91-9274-F47E67760AF6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D7" sqref="D7"/>
    </sheetView>
  </sheetViews>
  <sheetFormatPr defaultRowHeight="17.399999999999999" x14ac:dyDescent="0.4"/>
  <cols>
    <col min="2" max="2" width="14.296875" bestFit="1" customWidth="1"/>
    <col min="6" max="6" width="9.09765625" bestFit="1" customWidth="1"/>
  </cols>
  <sheetData>
    <row r="1" spans="1:6" x14ac:dyDescent="0.4">
      <c r="A1" t="s">
        <v>0</v>
      </c>
    </row>
    <row r="3" spans="1:6" x14ac:dyDescent="0.4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</row>
    <row r="4" spans="1:6" x14ac:dyDescent="0.4">
      <c r="A4" s="1" t="s">
        <v>225</v>
      </c>
      <c r="B4" s="1" t="s">
        <v>226</v>
      </c>
      <c r="C4" s="1" t="s">
        <v>227</v>
      </c>
      <c r="D4" s="1">
        <v>30</v>
      </c>
      <c r="E4" s="1">
        <v>24</v>
      </c>
      <c r="F4" s="2">
        <v>125000</v>
      </c>
    </row>
    <row r="5" spans="1:6" x14ac:dyDescent="0.4">
      <c r="A5" s="1" t="s">
        <v>228</v>
      </c>
      <c r="B5" s="1" t="s">
        <v>229</v>
      </c>
      <c r="C5" s="1" t="s">
        <v>230</v>
      </c>
      <c r="D5" s="1">
        <v>45</v>
      </c>
      <c r="E5" s="1">
        <v>18</v>
      </c>
      <c r="F5" s="2">
        <v>180000</v>
      </c>
    </row>
    <row r="6" spans="1:6" x14ac:dyDescent="0.4">
      <c r="A6" s="1" t="s">
        <v>233</v>
      </c>
      <c r="B6" s="1" t="s">
        <v>232</v>
      </c>
      <c r="C6" s="1" t="s">
        <v>231</v>
      </c>
      <c r="D6" s="1">
        <v>35</v>
      </c>
      <c r="E6" s="1">
        <v>26</v>
      </c>
      <c r="F6" s="2">
        <v>164000</v>
      </c>
    </row>
    <row r="7" spans="1:6" x14ac:dyDescent="0.4">
      <c r="A7" s="1" t="s">
        <v>234</v>
      </c>
      <c r="B7" s="1" t="s">
        <v>235</v>
      </c>
      <c r="C7" s="1" t="s">
        <v>236</v>
      </c>
      <c r="D7" s="1">
        <v>40</v>
      </c>
      <c r="E7" s="1">
        <v>25</v>
      </c>
      <c r="F7" s="2">
        <v>150000</v>
      </c>
    </row>
    <row r="8" spans="1:6" x14ac:dyDescent="0.4">
      <c r="A8" s="1" t="s">
        <v>239</v>
      </c>
      <c r="B8" s="1" t="s">
        <v>238</v>
      </c>
      <c r="C8" s="1" t="s">
        <v>237</v>
      </c>
      <c r="D8" s="1">
        <v>30</v>
      </c>
      <c r="E8" s="1">
        <v>22</v>
      </c>
      <c r="F8" s="2">
        <v>160000</v>
      </c>
    </row>
    <row r="9" spans="1:6" x14ac:dyDescent="0.4">
      <c r="A9" s="1" t="s">
        <v>240</v>
      </c>
      <c r="B9" s="1" t="s">
        <v>241</v>
      </c>
      <c r="C9" s="1" t="s">
        <v>242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H9" sqref="H9"/>
    </sheetView>
  </sheetViews>
  <sheetFormatPr defaultRowHeight="17.399999999999999" x14ac:dyDescent="0.4"/>
  <cols>
    <col min="2" max="2" width="14.296875" bestFit="1" customWidth="1"/>
    <col min="3" max="3" width="10.69921875" bestFit="1" customWidth="1"/>
    <col min="7" max="7" width="12.19921875" bestFit="1" customWidth="1"/>
  </cols>
  <sheetData>
    <row r="1" spans="1:7" ht="22.2" x14ac:dyDescent="0.4">
      <c r="A1" s="39" t="s">
        <v>1</v>
      </c>
      <c r="B1" s="39"/>
      <c r="C1" s="39"/>
      <c r="D1" s="39"/>
      <c r="E1" s="39"/>
      <c r="F1" s="39"/>
      <c r="G1" s="39"/>
    </row>
    <row r="3" spans="1:7" ht="18" thickBot="1" x14ac:dyDescent="0.45">
      <c r="A3" s="47" t="s">
        <v>6</v>
      </c>
      <c r="B3" s="47" t="s">
        <v>2</v>
      </c>
      <c r="C3" s="47" t="s">
        <v>27</v>
      </c>
      <c r="D3" s="47" t="s">
        <v>7</v>
      </c>
      <c r="E3" s="47" t="s">
        <v>3</v>
      </c>
      <c r="F3" s="47" t="s">
        <v>4</v>
      </c>
      <c r="G3" s="47" t="s">
        <v>5</v>
      </c>
    </row>
    <row r="4" spans="1:7" ht="18" thickTop="1" x14ac:dyDescent="0.4">
      <c r="A4" s="43" t="s">
        <v>8</v>
      </c>
      <c r="B4" s="37" t="s">
        <v>11</v>
      </c>
      <c r="C4" s="44">
        <v>45783</v>
      </c>
      <c r="D4" s="37" t="s">
        <v>19</v>
      </c>
      <c r="E4" s="45">
        <v>11500</v>
      </c>
      <c r="F4" s="46">
        <v>1382</v>
      </c>
      <c r="G4" s="45">
        <f t="shared" ref="G4:G9" si="0">E4*F4</f>
        <v>15893000</v>
      </c>
    </row>
    <row r="5" spans="1:7" x14ac:dyDescent="0.4">
      <c r="A5" s="40"/>
      <c r="B5" s="3" t="s">
        <v>13</v>
      </c>
      <c r="C5" s="41">
        <v>45945</v>
      </c>
      <c r="D5" s="3" t="s">
        <v>21</v>
      </c>
      <c r="E5" s="42">
        <v>14200</v>
      </c>
      <c r="F5" s="9">
        <v>1237</v>
      </c>
      <c r="G5" s="42">
        <f t="shared" si="0"/>
        <v>17565400</v>
      </c>
    </row>
    <row r="6" spans="1:7" x14ac:dyDescent="0.4">
      <c r="A6" s="40"/>
      <c r="B6" s="3" t="s">
        <v>12</v>
      </c>
      <c r="C6" s="41">
        <v>45924</v>
      </c>
      <c r="D6" s="3" t="s">
        <v>22</v>
      </c>
      <c r="E6" s="42">
        <v>9500</v>
      </c>
      <c r="F6" s="9">
        <v>1186</v>
      </c>
      <c r="G6" s="42">
        <f t="shared" si="0"/>
        <v>11267000</v>
      </c>
    </row>
    <row r="7" spans="1:7" x14ac:dyDescent="0.4">
      <c r="A7" s="40"/>
      <c r="B7" s="3" t="s">
        <v>14</v>
      </c>
      <c r="C7" s="41">
        <v>45752</v>
      </c>
      <c r="D7" s="3" t="s">
        <v>24</v>
      </c>
      <c r="E7" s="42">
        <v>11300</v>
      </c>
      <c r="F7" s="9">
        <v>1562</v>
      </c>
      <c r="G7" s="42">
        <f t="shared" si="0"/>
        <v>17650600</v>
      </c>
    </row>
    <row r="8" spans="1:7" x14ac:dyDescent="0.4">
      <c r="A8" s="40"/>
      <c r="B8" s="3" t="s">
        <v>18</v>
      </c>
      <c r="C8" s="41">
        <v>45856</v>
      </c>
      <c r="D8" s="3" t="s">
        <v>26</v>
      </c>
      <c r="E8" s="42">
        <v>12400</v>
      </c>
      <c r="F8" s="9">
        <v>1739</v>
      </c>
      <c r="G8" s="42">
        <f t="shared" si="0"/>
        <v>21563600</v>
      </c>
    </row>
    <row r="9" spans="1:7" x14ac:dyDescent="0.4">
      <c r="A9" s="40" t="s">
        <v>9</v>
      </c>
      <c r="B9" s="3" t="s">
        <v>28</v>
      </c>
      <c r="C9" s="41">
        <v>45907</v>
      </c>
      <c r="D9" s="3" t="s">
        <v>29</v>
      </c>
      <c r="E9" s="42">
        <v>15000</v>
      </c>
      <c r="F9" s="9">
        <v>1503</v>
      </c>
      <c r="G9" s="42">
        <f t="shared" si="0"/>
        <v>22545000</v>
      </c>
    </row>
    <row r="10" spans="1:7" x14ac:dyDescent="0.4">
      <c r="A10" s="40"/>
      <c r="B10" s="3" t="s">
        <v>16</v>
      </c>
      <c r="C10" s="41">
        <v>45737</v>
      </c>
      <c r="D10" s="3" t="s">
        <v>20</v>
      </c>
      <c r="E10" s="42">
        <v>12300</v>
      </c>
      <c r="F10" s="9">
        <v>1495</v>
      </c>
      <c r="G10" s="42">
        <f t="shared" ref="G10:G12" si="1">E10*F10</f>
        <v>18388500</v>
      </c>
    </row>
    <row r="11" spans="1:7" x14ac:dyDescent="0.4">
      <c r="A11" s="40" t="s">
        <v>10</v>
      </c>
      <c r="B11" s="3" t="s">
        <v>15</v>
      </c>
      <c r="C11" s="41">
        <v>45838</v>
      </c>
      <c r="D11" s="3" t="s">
        <v>23</v>
      </c>
      <c r="E11" s="42">
        <v>10600</v>
      </c>
      <c r="F11" s="9">
        <v>1684</v>
      </c>
      <c r="G11" s="42">
        <f t="shared" si="1"/>
        <v>17850400</v>
      </c>
    </row>
    <row r="12" spans="1:7" x14ac:dyDescent="0.4">
      <c r="A12" s="40"/>
      <c r="B12" s="3" t="s">
        <v>17</v>
      </c>
      <c r="C12" s="41">
        <v>45799</v>
      </c>
      <c r="D12" s="3" t="s">
        <v>25</v>
      </c>
      <c r="E12" s="42">
        <v>13500</v>
      </c>
      <c r="F12" s="9">
        <v>1337</v>
      </c>
      <c r="G12" s="42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9" workbookViewId="0">
      <selection activeCell="E21" sqref="E21"/>
    </sheetView>
  </sheetViews>
  <sheetFormatPr defaultRowHeight="17.399999999999999" x14ac:dyDescent="0.4"/>
  <cols>
    <col min="1" max="1" width="11.09765625" customWidth="1"/>
    <col min="2" max="2" width="10.59765625" customWidth="1"/>
    <col min="3" max="3" width="11.59765625" customWidth="1"/>
    <col min="4" max="6" width="12.09765625" customWidth="1"/>
  </cols>
  <sheetData>
    <row r="1" spans="1:6" ht="21" x14ac:dyDescent="0.4">
      <c r="A1" s="22" t="s">
        <v>50</v>
      </c>
      <c r="B1" s="22"/>
      <c r="C1" s="22"/>
      <c r="D1" s="22"/>
      <c r="E1" s="22"/>
      <c r="F1" s="22"/>
    </row>
    <row r="3" spans="1:6" x14ac:dyDescent="0.4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4">
      <c r="A19" s="3" t="s">
        <v>32</v>
      </c>
      <c r="B19" s="3" t="s">
        <v>34</v>
      </c>
      <c r="C19" s="1"/>
    </row>
    <row r="20" spans="1:6" x14ac:dyDescent="0.4">
      <c r="A20" s="1" t="s">
        <v>217</v>
      </c>
      <c r="B20" s="1"/>
      <c r="C20" s="1"/>
    </row>
    <row r="21" spans="1:6" x14ac:dyDescent="0.4">
      <c r="A21" s="1"/>
      <c r="B21" s="1" t="s">
        <v>218</v>
      </c>
      <c r="C21" s="1"/>
    </row>
    <row r="24" spans="1:6" x14ac:dyDescent="0.4">
      <c r="A24" s="3" t="s">
        <v>33</v>
      </c>
      <c r="B24" s="3" t="s">
        <v>31</v>
      </c>
      <c r="C24" s="3" t="s">
        <v>32</v>
      </c>
      <c r="D24" s="3" t="s">
        <v>34</v>
      </c>
      <c r="E24" s="1"/>
      <c r="F24" s="1"/>
    </row>
    <row r="25" spans="1:6" x14ac:dyDescent="0.4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4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4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4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workbookViewId="0">
      <selection activeCell="I25" sqref="I25"/>
    </sheetView>
  </sheetViews>
  <sheetFormatPr defaultRowHeight="17.399999999999999" x14ac:dyDescent="0.4"/>
  <cols>
    <col min="1" max="1" width="8.69921875" customWidth="1"/>
    <col min="2" max="2" width="10.69921875" customWidth="1"/>
    <col min="4" max="4" width="10.8984375" bestFit="1" customWidth="1"/>
    <col min="5" max="5" width="10.3984375" bestFit="1" customWidth="1"/>
    <col min="9" max="9" width="11.69921875" bestFit="1" customWidth="1"/>
  </cols>
  <sheetData>
    <row r="1" spans="1:9" x14ac:dyDescent="0.4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">
      <c r="A3" s="3" t="s">
        <v>133</v>
      </c>
      <c r="B3" s="4">
        <v>45338</v>
      </c>
      <c r="C3" s="3" t="s">
        <v>122</v>
      </c>
      <c r="D3" s="3" t="str">
        <f>IF(OR(MONTH(B3)=3,MONTH(B3)=5),"발송"," ")</f>
        <v xml:space="preserve"> </v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 ")</f>
        <v xml:space="preserve"> </v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">
      <c r="A7" s="3" t="s">
        <v>129</v>
      </c>
      <c r="B7" s="4">
        <v>45397</v>
      </c>
      <c r="C7" s="3" t="s">
        <v>124</v>
      </c>
      <c r="D7" s="3" t="str">
        <f t="shared" si="0"/>
        <v xml:space="preserve"> </v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">
      <c r="A8" s="3" t="s">
        <v>128</v>
      </c>
      <c r="B8" s="4">
        <v>45406</v>
      </c>
      <c r="C8" s="3" t="s">
        <v>122</v>
      </c>
      <c r="D8" s="3" t="str">
        <f t="shared" si="0"/>
        <v xml:space="preserve"> </v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">
      <c r="A11" s="3" t="s">
        <v>123</v>
      </c>
      <c r="B11" s="4">
        <v>45454</v>
      </c>
      <c r="C11" s="3" t="s">
        <v>122</v>
      </c>
      <c r="D11" s="3" t="str">
        <f t="shared" si="0"/>
        <v xml:space="preserve"> </v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">
      <c r="A12" s="3" t="s">
        <v>137</v>
      </c>
      <c r="B12" s="4">
        <v>45471</v>
      </c>
      <c r="C12" s="3" t="s">
        <v>126</v>
      </c>
      <c r="D12" s="3" t="str">
        <f t="shared" si="0"/>
        <v xml:space="preserve"> </v>
      </c>
      <c r="F12" s="23" t="s">
        <v>120</v>
      </c>
      <c r="G12" s="24"/>
      <c r="H12" s="25"/>
      <c r="I12" s="20">
        <f>SUMIF(G3:G11,"용산",H3:H11) / SUM(H3:H11)</f>
        <v>0.44819819819819817</v>
      </c>
    </row>
    <row r="14" spans="1:9" x14ac:dyDescent="0.4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4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4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4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4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4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4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4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4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 x14ac:dyDescent="0.4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 x14ac:dyDescent="0.4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 t="e">
        <f>ROUNDUP(AVERAGE(DMAX(G16:I24,2,"영업1팀"),DMAX(G16:I24,2,"영업2팀")),3)</f>
        <v>#VALUE!</v>
      </c>
      <c r="J25" s="3" t="s">
        <v>243</v>
      </c>
      <c r="K25" s="3" t="s">
        <v>244</v>
      </c>
    </row>
    <row r="27" spans="1:11" x14ac:dyDescent="0.4">
      <c r="A27" s="13" t="s">
        <v>178</v>
      </c>
      <c r="B27" s="14" t="s">
        <v>182</v>
      </c>
      <c r="F27" s="27" t="s">
        <v>183</v>
      </c>
      <c r="G27" s="27"/>
    </row>
    <row r="28" spans="1:11" x14ac:dyDescent="0.4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">
      <c r="A29" s="3" t="s">
        <v>188</v>
      </c>
      <c r="B29" s="4">
        <v>33305</v>
      </c>
      <c r="C29" s="3" t="s">
        <v>193</v>
      </c>
      <c r="D29" s="3" t="str">
        <f>YEAR(B29) &amp; VLOOKUP(C29,$F$29:$G$36,2,FALSE)</f>
        <v>1991man1</v>
      </c>
      <c r="F29" s="3" t="s">
        <v>199</v>
      </c>
      <c r="G29" s="3" t="s">
        <v>201</v>
      </c>
    </row>
    <row r="30" spans="1:11" x14ac:dyDescent="0.4">
      <c r="A30" s="3" t="s">
        <v>189</v>
      </c>
      <c r="B30" s="4">
        <v>30854</v>
      </c>
      <c r="C30" s="3" t="s">
        <v>195</v>
      </c>
      <c r="D30" s="3" t="str">
        <f t="shared" ref="D30:D36" si="2">YEAR(B30) &amp; VLOOKUP(C30,$F$29:$G$36,2,FALSE)</f>
        <v>1984fam1</v>
      </c>
      <c r="F30" s="3" t="s">
        <v>200</v>
      </c>
      <c r="G30" s="3" t="s">
        <v>202</v>
      </c>
    </row>
    <row r="31" spans="1:11" x14ac:dyDescent="0.4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I5" sqref="I5"/>
    </sheetView>
  </sheetViews>
  <sheetFormatPr defaultRowHeight="17.399999999999999" outlineLevelRow="3" x14ac:dyDescent="0.4"/>
  <cols>
    <col min="2" max="2" width="12.19921875" bestFit="1" customWidth="1"/>
    <col min="3" max="6" width="13.09765625" customWidth="1"/>
  </cols>
  <sheetData>
    <row r="1" spans="1:6" ht="21" x14ac:dyDescent="0.4">
      <c r="A1" s="22" t="s">
        <v>86</v>
      </c>
      <c r="B1" s="22"/>
      <c r="C1" s="22"/>
      <c r="D1" s="22"/>
      <c r="E1" s="22"/>
      <c r="F1" s="22"/>
    </row>
    <row r="3" spans="1:6" x14ac:dyDescent="0.4">
      <c r="A3" s="37" t="s">
        <v>81</v>
      </c>
      <c r="B3" s="37" t="s">
        <v>85</v>
      </c>
      <c r="C3" s="37" t="s">
        <v>82</v>
      </c>
      <c r="D3" s="37" t="s">
        <v>84</v>
      </c>
      <c r="E3" s="37" t="s">
        <v>83</v>
      </c>
      <c r="F3" s="37" t="s">
        <v>87</v>
      </c>
    </row>
    <row r="4" spans="1:6" outlineLevel="3" x14ac:dyDescent="0.4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">
      <c r="A8" s="3"/>
      <c r="B8" s="33" t="s">
        <v>213</v>
      </c>
      <c r="C8" s="5"/>
      <c r="D8" s="5"/>
      <c r="E8" s="5"/>
      <c r="F8" s="5">
        <f>SUBTOTAL(1,F4:F7)</f>
        <v>193572500</v>
      </c>
    </row>
    <row r="9" spans="1:6" outlineLevel="1" x14ac:dyDescent="0.4">
      <c r="A9" s="3"/>
      <c r="B9" s="33" t="s">
        <v>209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">
      <c r="A14" s="3"/>
      <c r="B14" s="33" t="s">
        <v>214</v>
      </c>
      <c r="C14" s="5"/>
      <c r="D14" s="5"/>
      <c r="E14" s="5"/>
      <c r="F14" s="5">
        <f>SUBTOTAL(1,F10:F13)</f>
        <v>140640000</v>
      </c>
    </row>
    <row r="15" spans="1:6" outlineLevel="1" x14ac:dyDescent="0.4">
      <c r="A15" s="3"/>
      <c r="B15" s="33" t="s">
        <v>210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">
      <c r="A20" s="34"/>
      <c r="B20" s="36" t="s">
        <v>215</v>
      </c>
      <c r="C20" s="35"/>
      <c r="D20" s="35"/>
      <c r="E20" s="35"/>
      <c r="F20" s="35">
        <f>SUBTOTAL(1,F16:F19)</f>
        <v>147170000</v>
      </c>
    </row>
    <row r="21" spans="1:6" outlineLevel="1" x14ac:dyDescent="0.4">
      <c r="A21" s="34"/>
      <c r="B21" s="36" t="s">
        <v>211</v>
      </c>
      <c r="C21" s="35">
        <f>SUBTOTAL(9,C16:C19)</f>
        <v>194310000</v>
      </c>
      <c r="D21" s="35">
        <f>SUBTOTAL(9,D16:D19)</f>
        <v>197890000</v>
      </c>
      <c r="E21" s="35">
        <f>SUBTOTAL(9,E16:E19)</f>
        <v>196480000</v>
      </c>
      <c r="F21" s="35"/>
    </row>
    <row r="22" spans="1:6" x14ac:dyDescent="0.4">
      <c r="A22" s="34"/>
      <c r="B22" s="36" t="s">
        <v>216</v>
      </c>
      <c r="C22" s="35"/>
      <c r="D22" s="35"/>
      <c r="E22" s="35"/>
      <c r="F22" s="35">
        <f>SUBTOTAL(1,F4:F19)</f>
        <v>160460833.33333334</v>
      </c>
    </row>
    <row r="23" spans="1:6" x14ac:dyDescent="0.4">
      <c r="A23" s="34"/>
      <c r="B23" s="36" t="s">
        <v>212</v>
      </c>
      <c r="C23" s="35">
        <f>SUBTOTAL(9,C4:C19)</f>
        <v>603410000</v>
      </c>
      <c r="D23" s="35">
        <f>SUBTOTAL(9,D4:D19)</f>
        <v>651660000</v>
      </c>
      <c r="E23" s="35">
        <f>SUBTOTAL(9,E4:E19)</f>
        <v>670460000</v>
      </c>
      <c r="F23" s="35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J11" sqref="J11"/>
    </sheetView>
  </sheetViews>
  <sheetFormatPr defaultRowHeight="17.399999999999999" x14ac:dyDescent="0.4"/>
  <cols>
    <col min="2" max="2" width="12.69921875" bestFit="1" customWidth="1"/>
    <col min="3" max="7" width="12.69921875" customWidth="1"/>
  </cols>
  <sheetData>
    <row r="1" spans="1:7" x14ac:dyDescent="0.4">
      <c r="A1" s="30" t="s">
        <v>103</v>
      </c>
      <c r="B1" s="30"/>
    </row>
    <row r="2" spans="1:7" x14ac:dyDescent="0.4">
      <c r="A2" s="3" t="s">
        <v>104</v>
      </c>
      <c r="B2" s="5">
        <v>24000</v>
      </c>
    </row>
    <row r="3" spans="1:7" x14ac:dyDescent="0.4">
      <c r="A3" s="3" t="s">
        <v>105</v>
      </c>
      <c r="B3" s="5">
        <v>12000</v>
      </c>
    </row>
    <row r="4" spans="1:7" x14ac:dyDescent="0.4">
      <c r="A4" s="3" t="s">
        <v>106</v>
      </c>
      <c r="B4" s="5">
        <f>B2*30%*B3</f>
        <v>86400000</v>
      </c>
    </row>
    <row r="5" spans="1:7" x14ac:dyDescent="0.4">
      <c r="A5" s="3" t="s">
        <v>107</v>
      </c>
      <c r="B5" s="5">
        <v>95000000</v>
      </c>
    </row>
    <row r="6" spans="1:7" x14ac:dyDescent="0.4">
      <c r="A6" s="3" t="s">
        <v>108</v>
      </c>
      <c r="B6" s="5">
        <v>12000000</v>
      </c>
    </row>
    <row r="7" spans="1:7" x14ac:dyDescent="0.4">
      <c r="A7" s="3" t="s">
        <v>109</v>
      </c>
      <c r="B7" s="5">
        <f>B2*B3-SUM(B4:B6)</f>
        <v>94600000</v>
      </c>
    </row>
    <row r="10" spans="1:7" x14ac:dyDescent="0.4">
      <c r="C10" s="28" t="s">
        <v>105</v>
      </c>
      <c r="D10" s="31"/>
      <c r="E10" s="31"/>
      <c r="F10" s="31"/>
      <c r="G10" s="29"/>
    </row>
    <row r="11" spans="1:7" x14ac:dyDescent="0.4">
      <c r="A11" s="32" t="s">
        <v>104</v>
      </c>
      <c r="B11" s="9">
        <f>B7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4">
      <c r="A12" s="32"/>
      <c r="B12" s="9">
        <v>20000</v>
      </c>
      <c r="C12" s="9">
        <f t="dataTable" ref="C12:G16" dt2D="1" dtr="1" r1="B2" r2="B3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4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4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4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4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I4" sqref="I4:I10"/>
    </sheetView>
  </sheetViews>
  <sheetFormatPr defaultRowHeight="17.399999999999999" x14ac:dyDescent="0.4"/>
  <cols>
    <col min="1" max="9" width="6.59765625" customWidth="1"/>
  </cols>
  <sheetData>
    <row r="1" spans="1:9" ht="21" x14ac:dyDescent="0.4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 x14ac:dyDescent="0.4">
      <c r="I2" s="6" t="s">
        <v>68</v>
      </c>
    </row>
    <row r="3" spans="1:9" x14ac:dyDescent="0.4">
      <c r="A3" s="3" t="s">
        <v>52</v>
      </c>
      <c r="B3" s="38" t="s">
        <v>53</v>
      </c>
      <c r="C3" s="3" t="s">
        <v>54</v>
      </c>
      <c r="D3" s="38" t="s">
        <v>55</v>
      </c>
      <c r="E3" s="3" t="s">
        <v>56</v>
      </c>
      <c r="F3" s="38" t="s">
        <v>57</v>
      </c>
      <c r="G3" s="3" t="s">
        <v>58</v>
      </c>
      <c r="H3" s="38" t="s">
        <v>59</v>
      </c>
      <c r="I3" s="3" t="s">
        <v>60</v>
      </c>
    </row>
    <row r="4" spans="1:9" x14ac:dyDescent="0.4">
      <c r="A4" s="3" t="s">
        <v>61</v>
      </c>
      <c r="B4" s="38">
        <v>57</v>
      </c>
      <c r="C4" s="3">
        <v>51</v>
      </c>
      <c r="D4" s="38">
        <v>54</v>
      </c>
      <c r="E4" s="3">
        <v>52</v>
      </c>
      <c r="F4" s="38">
        <v>63</v>
      </c>
      <c r="G4" s="3">
        <v>77</v>
      </c>
      <c r="H4" s="38">
        <v>83</v>
      </c>
      <c r="I4" s="7">
        <f>AVERAGE(B4:H4)</f>
        <v>62.428571428571431</v>
      </c>
    </row>
    <row r="5" spans="1:9" x14ac:dyDescent="0.4">
      <c r="A5" s="3" t="s">
        <v>62</v>
      </c>
      <c r="B5" s="38">
        <v>49</v>
      </c>
      <c r="C5" s="3">
        <v>50</v>
      </c>
      <c r="D5" s="38">
        <v>45</v>
      </c>
      <c r="E5" s="3">
        <v>51</v>
      </c>
      <c r="F5" s="38">
        <v>55</v>
      </c>
      <c r="G5" s="3">
        <v>66</v>
      </c>
      <c r="H5" s="38">
        <v>78</v>
      </c>
      <c r="I5" s="7">
        <f t="shared" ref="I5:I10" si="0">AVERAGE(B5:H5)</f>
        <v>56.285714285714285</v>
      </c>
    </row>
    <row r="6" spans="1:9" x14ac:dyDescent="0.4">
      <c r="A6" s="3" t="s">
        <v>63</v>
      </c>
      <c r="B6" s="38">
        <v>53</v>
      </c>
      <c r="C6" s="3">
        <v>54</v>
      </c>
      <c r="D6" s="38">
        <v>56</v>
      </c>
      <c r="E6" s="3">
        <v>51</v>
      </c>
      <c r="F6" s="38">
        <v>60</v>
      </c>
      <c r="G6" s="3">
        <v>72</v>
      </c>
      <c r="H6" s="38">
        <v>67</v>
      </c>
      <c r="I6" s="7">
        <f t="shared" si="0"/>
        <v>59</v>
      </c>
    </row>
    <row r="7" spans="1:9" x14ac:dyDescent="0.4">
      <c r="A7" s="3" t="s">
        <v>64</v>
      </c>
      <c r="B7" s="38">
        <v>55</v>
      </c>
      <c r="C7" s="3">
        <v>56</v>
      </c>
      <c r="D7" s="38">
        <v>52</v>
      </c>
      <c r="E7" s="3">
        <v>50</v>
      </c>
      <c r="F7" s="38">
        <v>57</v>
      </c>
      <c r="G7" s="3">
        <v>74</v>
      </c>
      <c r="H7" s="38">
        <v>71</v>
      </c>
      <c r="I7" s="7">
        <f t="shared" si="0"/>
        <v>59.285714285714285</v>
      </c>
    </row>
    <row r="8" spans="1:9" x14ac:dyDescent="0.4">
      <c r="A8" s="3" t="s">
        <v>65</v>
      </c>
      <c r="B8" s="38">
        <v>51</v>
      </c>
      <c r="C8" s="3">
        <v>49</v>
      </c>
      <c r="D8" s="38">
        <v>48</v>
      </c>
      <c r="E8" s="3">
        <v>50</v>
      </c>
      <c r="F8" s="38">
        <v>56</v>
      </c>
      <c r="G8" s="3">
        <v>69</v>
      </c>
      <c r="H8" s="38">
        <v>74</v>
      </c>
      <c r="I8" s="7">
        <f t="shared" si="0"/>
        <v>56.714285714285715</v>
      </c>
    </row>
    <row r="9" spans="1:9" x14ac:dyDescent="0.4">
      <c r="A9" s="3" t="s">
        <v>66</v>
      </c>
      <c r="B9" s="38">
        <v>47</v>
      </c>
      <c r="C9" s="3">
        <v>49</v>
      </c>
      <c r="D9" s="38">
        <v>51</v>
      </c>
      <c r="E9" s="3">
        <v>53</v>
      </c>
      <c r="F9" s="38">
        <v>56</v>
      </c>
      <c r="G9" s="3">
        <v>63</v>
      </c>
      <c r="H9" s="38">
        <v>62</v>
      </c>
      <c r="I9" s="7">
        <f t="shared" si="0"/>
        <v>54.428571428571431</v>
      </c>
    </row>
    <row r="10" spans="1:9" x14ac:dyDescent="0.4">
      <c r="A10" s="3" t="s">
        <v>67</v>
      </c>
      <c r="B10" s="38">
        <v>54</v>
      </c>
      <c r="C10" s="3">
        <v>53</v>
      </c>
      <c r="D10" s="38">
        <v>54</v>
      </c>
      <c r="E10" s="3">
        <v>51</v>
      </c>
      <c r="F10" s="38">
        <v>60</v>
      </c>
      <c r="G10" s="3">
        <v>73</v>
      </c>
      <c r="H10" s="38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opLeftCell="A6" workbookViewId="0">
      <selection activeCell="L14" sqref="L14"/>
    </sheetView>
  </sheetViews>
  <sheetFormatPr defaultRowHeight="17.399999999999999" x14ac:dyDescent="0.4"/>
  <cols>
    <col min="3" max="3" width="10.3984375" bestFit="1" customWidth="1"/>
  </cols>
  <sheetData>
    <row r="1" spans="1:5" ht="21" x14ac:dyDescent="0.4">
      <c r="A1" s="22" t="s">
        <v>69</v>
      </c>
      <c r="B1" s="22"/>
      <c r="C1" s="22"/>
      <c r="D1" s="22"/>
      <c r="E1" s="22"/>
    </row>
    <row r="2" spans="1:5" x14ac:dyDescent="0.4">
      <c r="E2" s="6" t="s">
        <v>80</v>
      </c>
    </row>
    <row r="3" spans="1:5" x14ac:dyDescent="0.4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민기 신</cp:lastModifiedBy>
  <dcterms:created xsi:type="dcterms:W3CDTF">2024-04-04T05:45:49Z</dcterms:created>
  <dcterms:modified xsi:type="dcterms:W3CDTF">2025-02-14T23:22:03Z</dcterms:modified>
</cp:coreProperties>
</file>