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C\Desktop\03 최신기출문제\03 24년상시03\"/>
    </mc:Choice>
  </mc:AlternateContent>
  <xr:revisionPtr revIDLastSave="0" documentId="13_ncr:1_{393261C5-271E-4135-97FC-8B58C6209780}" xr6:coauthVersionLast="47" xr6:coauthVersionMax="47" xr10:uidLastSave="{00000000-0000-0000-0000-000000000000}"/>
  <bookViews>
    <workbookView xWindow="-120" yWindow="-120" windowWidth="29040" windowHeight="1584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81029"/>
  <pivotCaches>
    <pivotCache cacheId="36" r:id="rId9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병원주차관리_cc3c3f1a-0ec4-4eda-a692-371eb7f73909" name="병원주차관리" connection="주차현황1"/>
        </x15:modelTables>
      </x15:dataModel>
    </ext>
  </extLst>
</workbook>
</file>

<file path=xl/calcChain.xml><?xml version="1.0" encoding="utf-8"?>
<calcChain xmlns="http://schemas.openxmlformats.org/spreadsheetml/2006/main">
  <c r="N18" i="3" l="1" a="1"/>
  <c r="N18" i="3" s="1"/>
  <c r="N19" i="3" a="1"/>
  <c r="N19" i="3" s="1"/>
  <c r="N20" i="3" a="1"/>
  <c r="N20" i="3" s="1"/>
  <c r="M19" i="3" a="1"/>
  <c r="M19" i="3" s="1"/>
  <c r="M20" i="3" a="1"/>
  <c r="M20" i="3" s="1"/>
  <c r="M18" i="3" a="1"/>
  <c r="M18" i="3" s="1"/>
  <c r="N25" i="3" a="1"/>
  <c r="N25" i="3" s="1"/>
  <c r="O25" i="3" a="1"/>
  <c r="O25" i="3" s="1"/>
  <c r="N26" i="3" a="1"/>
  <c r="N26" i="3" s="1"/>
  <c r="O26" i="3" a="1"/>
  <c r="O26" i="3" s="1"/>
  <c r="N27" i="3" a="1"/>
  <c r="N27" i="3" s="1"/>
  <c r="O27" i="3" a="1"/>
  <c r="O27" i="3" s="1"/>
  <c r="N28" i="3" a="1"/>
  <c r="N28" i="3" s="1"/>
  <c r="O28" i="3" a="1"/>
  <c r="O28" i="3"/>
  <c r="N29" i="3" a="1"/>
  <c r="N29" i="3" s="1"/>
  <c r="O29" i="3" a="1"/>
  <c r="O29" i="3" s="1"/>
  <c r="N30" i="3" a="1"/>
  <c r="N30" i="3" s="1"/>
  <c r="O30" i="3" a="1"/>
  <c r="O30" i="3" s="1"/>
  <c r="M26" i="3" a="1"/>
  <c r="M26" i="3" s="1"/>
  <c r="M27" i="3" a="1"/>
  <c r="M27" i="3" s="1"/>
  <c r="M28" i="3" a="1"/>
  <c r="M28" i="3" s="1"/>
  <c r="M29" i="3" a="1"/>
  <c r="M29" i="3" s="1"/>
  <c r="M30" i="3" a="1"/>
  <c r="M30" i="3" s="1"/>
  <c r="M25" i="3" a="1"/>
  <c r="M25" i="3" s="1"/>
  <c r="N10" i="3" a="1"/>
  <c r="N10" i="3" s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" i="3"/>
  <c r="A31" i="12"/>
  <c r="A29" i="12"/>
  <c r="A19" i="12"/>
  <c r="A10" i="12"/>
  <c r="G30" i="12"/>
  <c r="G20" i="12"/>
  <c r="G11" i="12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6" i="3"/>
  <c r="J14" i="3"/>
  <c r="J22" i="3"/>
  <c r="J17" i="3"/>
  <c r="J7" i="3"/>
  <c r="J15" i="3"/>
  <c r="J23" i="3"/>
  <c r="J9" i="3"/>
  <c r="J5" i="3"/>
  <c r="J8" i="3"/>
  <c r="J16" i="3"/>
  <c r="J24" i="3"/>
  <c r="J25" i="3"/>
  <c r="J29" i="3"/>
  <c r="J10" i="3"/>
  <c r="J18" i="3"/>
  <c r="J26" i="3"/>
  <c r="J12" i="3"/>
  <c r="J28" i="3"/>
  <c r="J21" i="3"/>
  <c r="J11" i="3"/>
  <c r="J19" i="3"/>
  <c r="J27" i="3"/>
  <c r="J4" i="3"/>
  <c r="J20" i="3"/>
  <c r="J13" i="3"/>
  <c r="J3" i="3"/>
  <c r="N14" i="3" l="1"/>
  <c r="N13" i="3"/>
  <c r="N12" i="3"/>
  <c r="N11" i="3"/>
  <c r="G32" i="1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3C07288-8D02-4D4F-B16F-30A30AC1EEBA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3" xr16:uid="{85AA4CE5-4D66-4C4E-AD47-59C283EB6A6C}" sourceFile="C:\Users\SEC\Desktop\03 최신기출문제\03 24년상시03\주차현황.xlsx" name="주차현황1" type="100" refreshedVersion="8" minRefreshableVersion="5">
    <extLst>
      <ext xmlns:x15="http://schemas.microsoft.com/office/spreadsheetml/2010/11/main" uri="{DE250136-89BD-433C-8126-D09CA5730AF9}">
        <x15:connection id="690097d2-3f1e-4ef6-b1e9-2cce1f349090" autoDelete="1"/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2">
    <s v="ThisWorkbookDataModel"/>
    <s v="{[병원주차관리].[결제방법].[All]}"/>
  </metadataStrings>
  <mdxMetadata count="1">
    <mdx n="0" f="s">
      <ms ns="1" c="0"/>
    </mdx>
  </mdxMetadata>
  <valueMetadata count="1">
    <bk>
      <rc t="1" v="0"/>
    </bk>
  </valueMetadata>
</metadata>
</file>

<file path=xl/sharedStrings.xml><?xml version="1.0" encoding="utf-8"?>
<sst xmlns="http://schemas.openxmlformats.org/spreadsheetml/2006/main" count="757" uniqueCount="208">
  <si>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</si>
  <si>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</si>
  <si>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</si>
  <si>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</si>
  <si>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</si>
  <si>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</si>
  <si>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</si>
  <si>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</si>
  <si>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</si>
  <si>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</si>
  <si>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</si>
  <si>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</si>
  <si>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</si>
  <si>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</si>
  <si>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</si>
  <si>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</si>
  <si>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</si>
  <si>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</si>
  <si>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</si>
  <si>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</si>
  <si>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</si>
  <si>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</si>
  <si>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</si>
  <si>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</si>
  <si>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</si>
  <si>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</si>
  <si>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</si>
  <si>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</si>
  <si>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</si>
  <si>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</si>
  <si>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</si>
  <si>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</si>
  <si>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</si>
  <si>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</si>
  <si>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</si>
  <si>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</si>
  <si>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</si>
  <si>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</si>
  <si>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</si>
  <si>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</si>
  <si>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</si>
  <si>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</si>
  <si>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</si>
  <si>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</si>
  <si>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</si>
  <si>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</si>
  <si>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</si>
  <si>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</si>
  <si>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</si>
  <si>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</si>
  <si>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</si>
  <si>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</si>
  <si>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</si>
  <si>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</si>
  <si>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</si>
  <si>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</si>
  <si>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</si>
  <si>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</si>
  <si>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</si>
  <si>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</si>
  <si>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</si>
  <si>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</si>
  <si>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</si>
  <si>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</si>
  <si>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</si>
  <si>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</si>
  <si>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</si>
  <si>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</si>
  <si>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</si>
  <si>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</si>
  <si>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</si>
  <si>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</si>
  <si>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</si>
  <si>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</si>
  <si>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</si>
  <si>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</si>
  <si>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</si>
  <si>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</si>
  <si>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</si>
  <si>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</si>
  <si>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</si>
  <si>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</si>
  <si>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</si>
  <si>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</si>
  <si>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</si>
  <si>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</si>
  <si>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</si>
  <si>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</si>
  <si>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</si>
  <si>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</si>
  <si>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</si>
  <si>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</si>
  <si>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</si>
  <si>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</si>
  <si>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</si>
  <si>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</si>
  <si>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</si>
  <si>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</si>
  <si>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</si>
  <si>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</si>
  <si>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</si>
  <si>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</si>
  <si>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</si>
  <si>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</si>
  <si>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</si>
  <si>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</si>
  <si>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</si>
  <si>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</si>
  <si>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</si>
  <si>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</si>
  <si>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</si>
  <si>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</si>
  <si>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</si>
  <si>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</si>
  <si>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</si>
  <si>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</si>
  <si>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</si>
  <si>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</si>
  <si>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</si>
  <si>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</si>
  <si>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</si>
  <si>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</si>
  <si>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</si>
  <si>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</si>
  <si>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</si>
  <si>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</si>
  <si>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</si>
  <si>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</si>
  <si>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</si>
  <si>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</si>
  <si>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</si>
  <si>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</si>
  <si>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</si>
  <si>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</si>
  <si>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</si>
  <si>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</si>
  <si>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</si>
  <si>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</si>
  <si>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</si>
  <si>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</si>
  <si>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</si>
  <si>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</si>
  <si>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</si>
  <si>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</si>
  <si>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</si>
  <si>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</si>
  <si>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</si>
  <si>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</si>
  <si>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</si>
  <si>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</si>
  <si>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</si>
  <si>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</si>
  <si>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</si>
  <si>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</si>
  <si>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</si>
  <si>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</si>
  <si>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</si>
  <si>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</si>
  <si>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</si>
  <si>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</si>
  <si>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</si>
  <si>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</si>
  <si>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</si>
  <si>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</si>
  <si>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</si>
  <si>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</si>
  <si>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</si>
  <si>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</si>
  <si>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</si>
  <si>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</si>
  <si>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</si>
  <si>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</si>
  <si>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</si>
  <si>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</si>
  <si>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</si>
  <si>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</si>
  <si>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</si>
  <si>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</si>
  <si>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</si>
  <si>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</si>
  <si>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</si>
  <si>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</si>
  <si>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</si>
  <si>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</si>
  <si>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</si>
  <si>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</si>
  <si>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 xml:space="preserve"> </t>
    <phoneticPr fontId="2" type="noConversion"/>
  </si>
  <si>
    <t>조건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</si>
  <si>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</si>
  <si>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</si>
  <si>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</si>
  <si>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</si>
  <si>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</si>
  <si>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결제방법</t>
  </si>
  <si>
    <t>All</t>
  </si>
  <si>
    <t>진료</t>
  </si>
  <si>
    <t>총합계</t>
  </si>
  <si>
    <t>차량수</t>
  </si>
  <si>
    <t>평균: 이용금액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</si>
  <si>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</si>
  <si>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</si>
  <si>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</si>
  <si>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</si>
  <si>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</si>
  <si>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</si>
  <si>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</si>
  <si>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</si>
  <si>
    <t>홍길은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</si>
</sst>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41" fontId="0" fillId="0" borderId="0" xfId="0" applyNumberFormat="1">
      <alignment vertical="center"/>
    </xf>
    <xf numFmtId="17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41" fontId="0" fillId="0" borderId="0" xfId="1" applyFont="1" applyBorder="1">
      <alignment vertical="center"/>
    </xf>
    <xf numFmtId="179" fontId="0" fillId="0" borderId="0" xfId="0" applyNumberFormat="1" applyBorder="1">
      <alignment vertical="center"/>
    </xf>
    <xf numFmtId="0" fontId="7" fillId="0" borderId="0" xfId="0" applyFont="1" applyBorder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 applyBorder="1">
      <alignment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57734032"/>
        <c:axId val="357731872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357731872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7734032"/>
        <c:crosses val="max"/>
        <c:crossBetween val="between"/>
      </c:valAx>
      <c:catAx>
        <c:axId val="3577340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57731872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lt1"/>
    </a:solidFill>
    <a:ln w="12700" cap="flat" cmpd="sng" algn="ctr">
      <a:solidFill>
        <a:schemeClr val="accent5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5</xdr:row>
          <xdr:rowOff>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7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Windows User" refreshedDate="45757.651488078707" backgroundQuery="1" createdVersion="8" refreshedVersion="8" minRefreshableVersion="3" recordCount="0" supportSubquery="1" supportAdvancedDrill="1" xr:uid="{53C434A8-B71B-420E-828F-B7FB752DECB1}">
  <cacheSource type="external" connectionId="1"/>
  <cacheFields count="5">
    <cacheField name="[병원주차관리].[결제방법].[결제방법]" caption="결제방법" numFmtId="0" hierarchy="8" level="1">
      <sharedItems containsSemiMixedTypes="0" containsNonDate="0" containsString="0"/>
    </cacheField>
    <cacheField name="[병원주차관리].[구분].[구분]" caption="구분" numFmtId="0" level="1">
      <sharedItems count="3">
        <s v="예약"/>
        <s v="입퇴원"/>
        <s v="진료"/>
      </sharedItems>
    </cacheField>
    <cacheField name="[병원주차관리].[주차장].[주차장]" caption="주차장" numFmtId="0" hierarchy="2" level="1">
      <sharedItems count="3">
        <s v="지상-2"/>
        <s v="지하"/>
        <s v="지상-1"/>
      </sharedItems>
    </cacheField>
    <cacheField name="[Measures].[개수: 차량번호]" caption="개수: 차량번호" numFmtId="0" hierarchy="11" level="32767"/>
    <cacheField name="[Measures].[평균: 이용금액]" caption="평균: 이용금액" numFmtId="0" hierarchy="13" level="32767"/>
  </cacheFields>
  <cacheHierarchies count="14">
    <cacheHierarchy uniqueName="[병원주차관리].[구분]" caption="구분" attribute="1" defaultMemberUniqueName="[병원주차관리].[구분].[All]" allUniqueName="[병원주차관리].[구분].[All]" dimensionUniqueName="[병원주차관리]" displayFolder="" count="2" memberValueDatatype="130" unbalanced="0">
      <fieldsUsage count="2">
        <fieldUsage x="-1"/>
        <fieldUsage x="1"/>
      </fieldsUsage>
    </cacheHierarchy>
    <cacheHierarchy uniqueName="[병원주차관리].[차량번호]" caption="차량번호" attribute="1" defaultMemberUniqueName="[병원주차관리].[차량번호].[All]" allUniqueName="[병원주차관리].[차량번호].[All]" dimensionUniqueName="[병원주차관리]" displayFolder="" count="0" memberValueDatatype="130" unbalanced="0"/>
    <cacheHierarchy uniqueName="[병원주차관리].[주차장]" caption="주차장" attribute="1" defaultMemberUniqueName="[병원주차관리].[주차장].[All]" allUniqueName="[병원주차관리].[주차장].[All]" dimensionUniqueName="[병원주차관리]" displayFolder="" count="2" memberValueDatatype="130" unbalanced="0">
      <fieldsUsage count="2">
        <fieldUsage x="-1"/>
        <fieldUsage x="2"/>
      </fieldsUsage>
    </cacheHierarchy>
    <cacheHierarchy uniqueName="[병원주차관리].[입차시간]" caption="입차시간" attribute="1" time="1" defaultMemberUniqueName="[병원주차관리].[입차시간].[All]" allUniqueName="[병원주차관리].[입차시간].[All]" dimensionUniqueName="[병원주차관리]" displayFolder="" count="0" memberValueDatatype="7" unbalanced="0"/>
    <cacheHierarchy uniqueName="[병원주차관리].[퇴차시간]" caption="퇴차시간" attribute="1" time="1" defaultMemberUniqueName="[병원주차관리].[퇴차시간].[All]" allUniqueName="[병원주차관리].[퇴차시간].[All]" dimensionUniqueName="[병원주차관리]" displayFolder="" count="0" memberValueDatatype="7" unbalanced="0"/>
    <cacheHierarchy uniqueName="[병원주차관리].[할인금액]" caption="할인금액" attribute="1" defaultMemberUniqueName="[병원주차관리].[할인금액].[All]" allUniqueName="[병원주차관리].[할인금액].[All]" dimensionUniqueName="[병원주차관리]" displayFolder="" count="0" memberValueDatatype="5" unbalanced="0"/>
    <cacheHierarchy uniqueName="[병원주차관리].[이용금액]" caption="이용금액" attribute="1" defaultMemberUniqueName="[병원주차관리].[이용금액].[All]" allUniqueName="[병원주차관리].[이용금액].[All]" dimensionUniqueName="[병원주차관리]" displayFolder="" count="0" memberValueDatatype="5" unbalanced="0"/>
    <cacheHierarchy uniqueName="[병원주차관리].[정산금액]" caption="정산금액" attribute="1" defaultMemberUniqueName="[병원주차관리].[정산금액].[All]" allUniqueName="[병원주차관리].[정산금액].[All]" dimensionUniqueName="[병원주차관리]" displayFolder="" count="0" memberValueDatatype="5" unbalanced="0"/>
    <cacheHierarchy uniqueName="[병원주차관리].[결제방법]" caption="결제방법" attribute="1" defaultMemberUniqueName="[병원주차관리].[결제방법].[All]" allUniqueName="[병원주차관리].[결제방법].[All]" dimensionUniqueName="[병원주차관리]" displayFolder="" count="2" memberValueDatatype="130" unbalanced="0">
      <fieldsUsage count="2">
        <fieldUsage x="-1"/>
        <fieldUsage x="0"/>
      </fieldsUsage>
    </cacheHierarchy>
    <cacheHierarchy uniqueName="[Measures].[__XL_Count 병원주차관리]" caption="__XL_Count 병원주차관리" measure="1" displayFolder="" measureGroup="병원주차관리" count="0" hidden="1"/>
    <cacheHierarchy uniqueName="[Measures].[__No measures defined]" caption="__No measures defined" measure="1" displayFolder="" count="0" hidden="1"/>
    <cacheHierarchy uniqueName="[Measures].[개수: 차량번호]" caption="개수: 차량번호" measure="1" displayFolder="" measureGroup="병원주차관리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합계: 이용금액]" caption="합계: 이용금액" measure="1" displayFolder="" measureGroup="병원주차관리" count="0" hidden="1"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평균: 이용금액]" caption="평균: 이용금액" measure="1" displayFolder="" measureGroup="병원주차관리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</cacheHierarchies>
  <kpis count="0"/>
  <dimensions count="2">
    <dimension measure="1" name="Measures" uniqueName="[Measures]" caption="Measures"/>
    <dimension name="병원주차관리" uniqueName="[병원주차관리]" caption="병원주차관리"/>
  </dimensions>
  <measureGroups count="1">
    <measureGroup name="병원주차관리" caption="병원주차관리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56CD6A-701D-458B-9803-F257651241EF}" name="피벗 테이블1" cacheId="36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A3:D14" firstHeaderRow="0" firstDataRow="1" firstDataCol="2" rowPageCount="1" colPageCount="1"/>
  <pivotFields count="5">
    <pivotField axis="axisPage" compact="0" allDrilled="1" showAll="0" dataSourceSort="1" defaultAttributeDrillState="1">
      <items count="1">
        <item t="default"/>
      </items>
    </pivotField>
    <pivotField axis="axisRow" compact="0" allDrilled="1" showAll="0" dataSourceSort="1" defaultAttributeDrillState="1">
      <items count="4">
        <item x="0"/>
        <item x="1"/>
        <item x="2"/>
        <item t="default"/>
      </items>
    </pivotField>
    <pivotField axis="axisRow" compact="0" allDrilled="1" showAll="0" sortType="descending" defaultAttributeDrillState="1">
      <items count="4"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dataField="1" compact="0" showAll="0" defaultSubtotal="0"/>
    <pivotField dataField="1" compact="0" subtotalTop="0" showAll="0" defaultSubtotal="0"/>
  </pivotFields>
  <rowFields count="2">
    <field x="1"/>
    <field x="2"/>
  </rowFields>
  <rowItems count="11">
    <i>
      <x/>
    </i>
    <i r="1">
      <x/>
    </i>
    <i r="1">
      <x v="1"/>
    </i>
    <i>
      <x v="1"/>
    </i>
    <i r="1">
      <x v="2"/>
    </i>
    <i r="1">
      <x/>
    </i>
    <i r="1">
      <x v="1"/>
    </i>
    <i>
      <x v="2"/>
    </i>
    <i r="1">
      <x v="1"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8" name="[병원주차관리].[결제방법].[All]" cap="All"/>
  </pageFields>
  <dataFields count="2">
    <dataField name="차량수" fld="3" subtotal="count" baseField="1" baseItem="0"/>
    <dataField name="평균: 이용금액" fld="4" subtotal="average" baseField="1" baseItem="0" numFmtId="41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 caption="차량수"/>
    <pivotHierarchy dragToData="1"/>
    <pivotHierarchy dragToData="1" caption="평균: 이용금액"/>
  </pivotHierarchies>
  <pivotTableStyleInfo name="PivotStyleLight17" showRowHeaders="1" showColHeaders="1" showRowStripes="1" showColStripes="0" showLastColumn="1"/>
  <rowHierarchiesUsage count="2">
    <rowHierarchyUsage hierarchyUsage="0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주차현황1">
        <x15:activeTabTopLevelEntity name="[병원주차관리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57"/>
  <sheetViews>
    <sheetView topLeftCell="A4" workbookViewId="0">
      <selection activeCell="M13" sqref="M13"/>
    </sheetView>
  </sheetViews>
  <sheetFormatPr defaultRowHeight="16.5" x14ac:dyDescent="0.3"/>
  <cols>
    <col min="1" max="1" width="9.375" bestFit="1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 t="s">
        <v>186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2" t="s">
        <v>187</v>
      </c>
    </row>
    <row r="32" spans="1:10" x14ac:dyDescent="0.3">
      <c r="A32" t="b">
        <f>AND(D3&gt;=10/24,D3&lt;=(11/24+50/(24*60)))</f>
        <v>0</v>
      </c>
    </row>
    <row r="34" spans="1:5" x14ac:dyDescent="0.3">
      <c r="A34" t="s">
        <v>188</v>
      </c>
      <c r="B34" t="s">
        <v>189</v>
      </c>
      <c r="C34" t="s">
        <v>190</v>
      </c>
      <c r="D34" t="s">
        <v>191</v>
      </c>
      <c r="E34" t="s">
        <v>192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  <row r="44" spans="1:5" x14ac:dyDescent="0.3">
      <c r="A44" s="1"/>
      <c r="B44" s="1"/>
      <c r="C44" s="6"/>
      <c r="D44" s="6"/>
      <c r="E44" s="7"/>
    </row>
    <row r="45" spans="1:5" x14ac:dyDescent="0.3">
      <c r="A45" s="1"/>
      <c r="B45" s="1"/>
      <c r="C45" s="6"/>
      <c r="D45" s="6"/>
      <c r="E45" s="7"/>
    </row>
    <row r="46" spans="1:5" x14ac:dyDescent="0.3">
      <c r="A46" s="1"/>
      <c r="B46" s="1"/>
      <c r="C46" s="6"/>
      <c r="D46" s="6"/>
      <c r="E46" s="7"/>
    </row>
    <row r="47" spans="1:5" x14ac:dyDescent="0.3">
      <c r="A47" s="1"/>
      <c r="B47" s="1"/>
      <c r="C47" s="6"/>
      <c r="D47" s="6"/>
      <c r="E47" s="7"/>
    </row>
    <row r="48" spans="1:5" x14ac:dyDescent="0.3">
      <c r="A48" s="1"/>
      <c r="B48" s="1"/>
      <c r="C48" s="6"/>
      <c r="D48" s="6"/>
      <c r="E48" s="7"/>
    </row>
    <row r="49" spans="1:5" x14ac:dyDescent="0.3">
      <c r="A49" s="1"/>
      <c r="B49" s="1"/>
      <c r="C49" s="6"/>
      <c r="D49" s="6"/>
      <c r="E49" s="7"/>
    </row>
    <row r="50" spans="1:5" x14ac:dyDescent="0.3">
      <c r="A50" s="1"/>
      <c r="B50" s="1"/>
      <c r="C50" s="6"/>
      <c r="D50" s="6"/>
      <c r="E50" s="7"/>
    </row>
    <row r="51" spans="1:5" x14ac:dyDescent="0.3">
      <c r="A51" s="1"/>
      <c r="B51" s="1"/>
      <c r="C51" s="6"/>
      <c r="D51" s="6"/>
      <c r="E51" s="7"/>
    </row>
    <row r="52" spans="1:5" x14ac:dyDescent="0.3">
      <c r="A52" s="1"/>
      <c r="B52" s="1"/>
      <c r="C52" s="6"/>
      <c r="D52" s="6"/>
      <c r="E52" s="7"/>
    </row>
    <row r="53" spans="1:5" x14ac:dyDescent="0.3">
      <c r="A53" s="1"/>
      <c r="B53" s="1"/>
      <c r="C53" s="6"/>
      <c r="D53" s="6"/>
      <c r="E53" s="7"/>
    </row>
    <row r="54" spans="1:5" x14ac:dyDescent="0.3">
      <c r="A54" s="1"/>
      <c r="B54" s="1"/>
      <c r="C54" s="6"/>
      <c r="D54" s="6"/>
      <c r="E54" s="7"/>
    </row>
    <row r="55" spans="1:5" x14ac:dyDescent="0.3">
      <c r="A55" s="1"/>
      <c r="B55" s="1"/>
      <c r="C55" s="6"/>
      <c r="D55" s="6"/>
      <c r="E55" s="7"/>
    </row>
    <row r="56" spans="1:5" x14ac:dyDescent="0.3">
      <c r="A56" s="1"/>
      <c r="B56" s="1"/>
      <c r="C56" s="6"/>
      <c r="D56" s="6"/>
      <c r="E56" s="7"/>
    </row>
    <row r="57" spans="1:5" x14ac:dyDescent="0.3">
      <c r="A57" s="1"/>
      <c r="B57" s="1"/>
      <c r="C57" s="6"/>
      <c r="D57" s="6"/>
      <c r="E57" s="7"/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zoomScaleNormal="100" workbookViewId="0"/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&amp;R&amp;D</oddHeader>
    <firstHeader>&amp;C&amp;15지역별 강수량&amp;R&amp;D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M18" sqref="M18:N20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IFERROR(VLOOKUP(A3,$L$4:$Q$6,MATCH(D3,$M$2:$Q$2,1)+1,FALSE),0)</f>
        <v>3000</v>
      </c>
      <c r="G3" s="7">
        <v>13580</v>
      </c>
      <c r="H3" s="7">
        <v>10580</v>
      </c>
      <c r="I3" s="8" t="s">
        <v>15</v>
      </c>
      <c r="J3" s="1" t="str">
        <f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IFERROR(VLOOKUP(A4,$L$4:$Q$6,MATCH(D4,$M$2:$Q$2,1)+1,FALSE),0)</f>
        <v>2000</v>
      </c>
      <c r="G4" s="7">
        <v>8295</v>
      </c>
      <c r="H4" s="7">
        <v>6295</v>
      </c>
      <c r="I4" s="8" t="s">
        <v>19</v>
      </c>
      <c r="J4" s="1" t="str">
        <f t="shared" ref="J4:J29" si="1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>
        <f t="shared" si="1"/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>
        <f t="shared" si="1"/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>
        <f t="shared" si="1"/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>
        <f t="shared" si="1"/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>
        <f t="shared" si="1"/>
        <v>※무료</v>
      </c>
      <c r="L9" s="31" t="s">
        <v>33</v>
      </c>
      <c r="M9" s="31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>
        <f t="shared" si="1"/>
        <v>요금할인</v>
      </c>
      <c r="L10" s="13">
        <v>1</v>
      </c>
      <c r="M10" s="30">
        <v>2</v>
      </c>
      <c r="N10" s="8" t="str">
        <f t="array" ref="N10:N14">REPT("★",FREQUENCY((HOUR($E$3:$E$29)-HOUR($D$3:$D$29)),$M$10:$M$14))</f>
        <v>★★★★★★★★★★★</v>
      </c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>
        <f t="shared" si="1"/>
        <v/>
      </c>
      <c r="L11" s="13">
        <v>2</v>
      </c>
      <c r="M11" s="30">
        <v>4</v>
      </c>
      <c r="N11" s="8" t="str">
        <v>★★★★★★</v>
      </c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>
        <f t="shared" si="1"/>
        <v/>
      </c>
      <c r="L12" s="13">
        <v>4</v>
      </c>
      <c r="M12" s="30">
        <v>6</v>
      </c>
      <c r="N12" s="8" t="str">
        <v>★★★★★</v>
      </c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>
        <f t="shared" si="1"/>
        <v/>
      </c>
      <c r="L13" s="13">
        <v>6</v>
      </c>
      <c r="M13" s="30">
        <v>8</v>
      </c>
      <c r="N13" s="8" t="str">
        <v>★</v>
      </c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>
        <f t="shared" si="1"/>
        <v>※무료</v>
      </c>
      <c r="L14" s="13">
        <v>8</v>
      </c>
      <c r="M14" s="30"/>
      <c r="N14" s="8" t="str">
        <v>★★★★</v>
      </c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>
        <f t="shared" si="1"/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>
        <f t="shared" si="1"/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>
        <f t="shared" si="1"/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>
        <f t="shared" si="1"/>
        <v/>
      </c>
      <c r="L18" s="2" t="s">
        <v>47</v>
      </c>
      <c r="M18" s="10">
        <f t="array" ref="M18">IF($L18="무료",COUNTIFS($I$3:$I$29,"&lt;&gt;*카드",$I$3:$I$29,"&lt;&gt;*현금",$I$3:$I$29,M$17)/COUNTA($I$3:$I$30),COUNTIFS($I$3:$I$29,"*"&amp;$L18,$I$3:$I$29,"*"&amp;M$17&amp;"*")/COUNTA($I$3:$I$29))</f>
        <v>0.44444444444444442</v>
      </c>
      <c r="N18" s="10">
        <f t="array" ref="N18">IF($L18="무료",COUNTIFS($I$3:$I$29,"&lt;&gt;*카드",$I$3:$I$29,"&lt;&gt;*현금",$I$3:$I$29,N$17)/COUNTA($I$3:$I$30),COUNTIFS($I$3:$I$29,"*"&amp;$L18,$I$3:$I$29,"*"&amp;N$17&amp;"*")/COUNTA($I$3:$I$29))</f>
        <v>0.22222222222222221</v>
      </c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>
        <f t="shared" si="1"/>
        <v>요금할인</v>
      </c>
      <c r="L19" s="2" t="s">
        <v>49</v>
      </c>
      <c r="M19" s="10">
        <f t="array" ref="M19">IF($L19="무료",COUNTIFS($I$3:$I$29,"&lt;&gt;*카드",$I$3:$I$29,"&lt;&gt;*현금",$I$3:$I$29,M$17)/COUNTA($I$3:$I$30),COUNTIFS($I$3:$I$29,"*"&amp;$L19,$I$3:$I$29,"*"&amp;M$17&amp;"*")/COUNTA($I$3:$I$29))</f>
        <v>3.7037037037037035E-2</v>
      </c>
      <c r="N19" s="10">
        <f t="array" ref="N19">IF($L19="무료",COUNTIFS($I$3:$I$29,"&lt;&gt;*카드",$I$3:$I$29,"&lt;&gt;*현금",$I$3:$I$29,N$17)/COUNTA($I$3:$I$30),COUNTIFS($I$3:$I$29,"*"&amp;$L19,$I$3:$I$29,"*"&amp;N$17&amp;"*")/COUNTA($I$3:$I$29))</f>
        <v>3.7037037037037035E-2</v>
      </c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>
        <f t="shared" si="1"/>
        <v/>
      </c>
      <c r="L20" s="2" t="s">
        <v>52</v>
      </c>
      <c r="M20" s="10">
        <f t="array" ref="M20">IF($L20="무료",COUNTIFS($I$3:$I$29,"&lt;&gt;*카드",$I$3:$I$29,"&lt;&gt;*현금",$I$3:$I$29,M$17)/COUNTA($I$3:$I$30),COUNTIFS($I$3:$I$29,"*"&amp;$L20,$I$3:$I$29,"*"&amp;M$17&amp;"*")/COUNTA($I$3:$I$29))</f>
        <v>0.18518518518518517</v>
      </c>
      <c r="N20" s="10">
        <f t="array" ref="N20">IF($L20="무료",COUNTIFS($I$3:$I$29,"&lt;&gt;*카드",$I$3:$I$29,"&lt;&gt;*현금",$I$3:$I$29,N$17)/COUNTA($I$3:$I$30),COUNTIFS($I$3:$I$29,"*"&amp;$L20,$I$3:$I$29,"*"&amp;N$17&amp;"*")/COUNTA($I$3:$I$29))</f>
        <v>7.407407407407407E-2</v>
      </c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>
        <f t="shared" si="1"/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>
        <f t="shared" si="1"/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>
        <f t="shared" si="1"/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>
        <f t="shared" si="1"/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>
        <f t="shared" si="1"/>
        <v/>
      </c>
      <c r="L25" s="12">
        <v>0.375</v>
      </c>
      <c r="M25" s="8">
        <f t="array" ref="M25">M$23-SUM(IF(($C$3:$C$29=M$24)*($D$3:$D$29&lt;=$L25),1))+SUM(IF(($C$3:$C$29=M$24)*($E$3:$E$29&lt;=$L25),1))</f>
        <v>10</v>
      </c>
      <c r="N25" s="8">
        <f t="array" ref="N25">N$23-SUM(IF(($C$3:$C$29=N$24)*($D$3:$D$29&lt;=$L25),1))+SUM(IF(($C$3:$C$29=N$24)*($E$3:$E$29&lt;=$L25),1))</f>
        <v>13</v>
      </c>
      <c r="O25" s="8">
        <f t="array" ref="O25">O$23-SUM(IF(($C$3:$C$29=O$24)*($D$3:$D$29&lt;=$L25),1))+SUM(IF(($C$3:$C$29=O$24)*($E$3:$E$29&lt;=$L25),1))</f>
        <v>20</v>
      </c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>
        <f t="shared" si="1"/>
        <v/>
      </c>
      <c r="L26" s="12">
        <v>0.41666666666666669</v>
      </c>
      <c r="M26" s="8">
        <f t="array" ref="M26">M$23-SUM(IF(($C$3:$C$29=M$24)*($D$3:$D$29&lt;=$L26),1))+SUM(IF(($C$3:$C$29=M$24)*($E$3:$E$29&lt;=$L26),1))</f>
        <v>9</v>
      </c>
      <c r="N26" s="8">
        <f t="array" ref="N26">N$23-SUM(IF(($C$3:$C$29=N$24)*($D$3:$D$29&lt;=$L26),1))+SUM(IF(($C$3:$C$29=N$24)*($E$3:$E$29&lt;=$L26),1))</f>
        <v>12</v>
      </c>
      <c r="O26" s="8">
        <f t="array" ref="O26">O$23-SUM(IF(($C$3:$C$29=O$24)*($D$3:$D$29&lt;=$L26),1))+SUM(IF(($C$3:$C$29=O$24)*($E$3:$E$29&lt;=$L26),1))</f>
        <v>20</v>
      </c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>
        <f t="shared" si="1"/>
        <v/>
      </c>
      <c r="L27" s="12">
        <v>0.45833333333333331</v>
      </c>
      <c r="M27" s="8">
        <f t="array" ref="M27">M$23-SUM(IF(($C$3:$C$29=M$24)*($D$3:$D$29&lt;=$L27),1))+SUM(IF(($C$3:$C$29=M$24)*($E$3:$E$29&lt;=$L27),1))</f>
        <v>7</v>
      </c>
      <c r="N27" s="8">
        <f t="array" ref="N27">N$23-SUM(IF(($C$3:$C$29=N$24)*($D$3:$D$29&lt;=$L27),1))+SUM(IF(($C$3:$C$29=N$24)*($E$3:$E$29&lt;=$L27),1))</f>
        <v>13</v>
      </c>
      <c r="O27" s="8">
        <f t="array" ref="O27">O$23-SUM(IF(($C$3:$C$29=O$24)*($D$3:$D$29&lt;=$L27),1))+SUM(IF(($C$3:$C$29=O$24)*($E$3:$E$29&lt;=$L27),1))</f>
        <v>16</v>
      </c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>
        <f t="shared" si="1"/>
        <v/>
      </c>
      <c r="L28" s="12">
        <v>0.5</v>
      </c>
      <c r="M28" s="8">
        <f t="array" ref="M28">M$23-SUM(IF(($C$3:$C$29=M$24)*($D$3:$D$29&lt;=$L28),1))+SUM(IF(($C$3:$C$29=M$24)*($E$3:$E$29&lt;=$L28),1))</f>
        <v>7</v>
      </c>
      <c r="N28" s="8">
        <f t="array" ref="N28">N$23-SUM(IF(($C$3:$C$29=N$24)*($D$3:$D$29&lt;=$L28),1))+SUM(IF(($C$3:$C$29=N$24)*($E$3:$E$29&lt;=$L28),1))</f>
        <v>11</v>
      </c>
      <c r="O28" s="8">
        <f t="array" ref="O28">O$23-SUM(IF(($C$3:$C$29=O$24)*($D$3:$D$29&lt;=$L28),1))+SUM(IF(($C$3:$C$29=O$24)*($E$3:$E$29&lt;=$L28),1))</f>
        <v>17</v>
      </c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>
        <f t="shared" si="1"/>
        <v/>
      </c>
      <c r="L29" s="12">
        <v>0.54166666666666663</v>
      </c>
      <c r="M29" s="8">
        <f t="array" ref="M29">M$23-SUM(IF(($C$3:$C$29=M$24)*($D$3:$D$29&lt;=$L29),1))+SUM(IF(($C$3:$C$29=M$24)*($E$3:$E$29&lt;=$L29),1))</f>
        <v>6</v>
      </c>
      <c r="N29" s="8">
        <f t="array" ref="N29">N$23-SUM(IF(($C$3:$C$29=N$24)*($D$3:$D$29&lt;=$L29),1))+SUM(IF(($C$3:$C$29=N$24)*($E$3:$E$29&lt;=$L29),1))</f>
        <v>12</v>
      </c>
      <c r="O29" s="8">
        <f t="array" ref="O29">O$23-SUM(IF(($C$3:$C$29=O$24)*($D$3:$D$29&lt;=$L29),1))+SUM(IF(($C$3:$C$29=O$24)*($E$3:$E$29&lt;=$L29),1))</f>
        <v>17</v>
      </c>
    </row>
    <row r="30" spans="1:15" x14ac:dyDescent="0.3">
      <c r="L30" s="12">
        <v>0.625</v>
      </c>
      <c r="M30" s="8">
        <f t="array" ref="M30">M$23-SUM(IF(($C$3:$C$29=M$24)*($D$3:$D$29&lt;=$L30),1))+SUM(IF(($C$3:$C$29=M$24)*($E$3:$E$29&lt;=$L30),1))</f>
        <v>7</v>
      </c>
      <c r="N30" s="8">
        <f t="array" ref="N30">N$23-SUM(IF(($C$3:$C$29=N$24)*($D$3:$D$29&lt;=$L30),1))+SUM(IF(($C$3:$C$29=N$24)*($E$3:$E$29&lt;=$L30),1))</f>
        <v>10</v>
      </c>
      <c r="O30" s="8">
        <f t="array" ref="O30">O$23-SUM(IF(($C$3:$C$29=O$24)*($D$3:$D$29&lt;=$L30),1))+SUM(IF(($C$3:$C$29=O$24)*($E$3:$E$29&lt;=$L30),1))</f>
        <v>16</v>
      </c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J13" sqref="J13"/>
    </sheetView>
  </sheetViews>
  <sheetFormatPr defaultRowHeight="16.5" x14ac:dyDescent="0.3"/>
  <cols>
    <col min="1" max="1" width="11.875" bestFit="1" customWidth="1"/>
    <col min="2" max="2" width="9.375" bestFit="1" customWidth="1"/>
    <col min="3" max="3" width="7.375" bestFit="1" customWidth="1"/>
    <col min="4" max="4" width="14.5" bestFit="1" customWidth="1"/>
  </cols>
  <sheetData>
    <row r="1" spans="1:4" x14ac:dyDescent="0.3">
      <c r="A1" s="33" t="s">
        <v>193</v>
      </c>
      <c r="B1" t="s" vm="1">
        <v>194</v>
      </c>
    </row>
    <row r="3" spans="1:4" x14ac:dyDescent="0.3">
      <c r="A3" s="33" t="s">
        <v>68</v>
      </c>
      <c r="B3" s="33" t="s">
        <v>70</v>
      </c>
      <c r="C3" t="s">
        <v>197</v>
      </c>
      <c r="D3" t="s">
        <v>198</v>
      </c>
    </row>
    <row r="4" spans="1:4" x14ac:dyDescent="0.3">
      <c r="A4" t="s">
        <v>65</v>
      </c>
      <c r="C4" s="34">
        <v>7</v>
      </c>
      <c r="D4" s="35">
        <v>12565</v>
      </c>
    </row>
    <row r="5" spans="1:4" x14ac:dyDescent="0.3">
      <c r="B5" t="s">
        <v>77</v>
      </c>
      <c r="C5" s="34">
        <v>5</v>
      </c>
      <c r="D5" s="35">
        <v>15197</v>
      </c>
    </row>
    <row r="6" spans="1:4" x14ac:dyDescent="0.3">
      <c r="B6" t="s">
        <v>75</v>
      </c>
      <c r="C6" s="34">
        <v>2</v>
      </c>
      <c r="D6" s="35">
        <v>5985</v>
      </c>
    </row>
    <row r="7" spans="1:4" x14ac:dyDescent="0.3">
      <c r="A7" t="s">
        <v>76</v>
      </c>
      <c r="C7" s="34">
        <v>10</v>
      </c>
      <c r="D7" s="35">
        <v>16397.5</v>
      </c>
    </row>
    <row r="8" spans="1:4" x14ac:dyDescent="0.3">
      <c r="B8" t="s">
        <v>74</v>
      </c>
      <c r="C8" s="34">
        <v>4</v>
      </c>
      <c r="D8" s="35">
        <v>15575</v>
      </c>
    </row>
    <row r="9" spans="1:4" x14ac:dyDescent="0.3">
      <c r="B9" t="s">
        <v>77</v>
      </c>
      <c r="C9" s="34">
        <v>4</v>
      </c>
      <c r="D9" s="35">
        <v>17762.5</v>
      </c>
    </row>
    <row r="10" spans="1:4" x14ac:dyDescent="0.3">
      <c r="B10" t="s">
        <v>75</v>
      </c>
      <c r="C10" s="34">
        <v>2</v>
      </c>
      <c r="D10" s="35">
        <v>15312.5</v>
      </c>
    </row>
    <row r="11" spans="1:4" x14ac:dyDescent="0.3">
      <c r="A11" t="s">
        <v>195</v>
      </c>
      <c r="C11" s="34">
        <v>10</v>
      </c>
      <c r="D11" s="35">
        <v>15001</v>
      </c>
    </row>
    <row r="12" spans="1:4" x14ac:dyDescent="0.3">
      <c r="B12" t="s">
        <v>75</v>
      </c>
      <c r="C12" s="34">
        <v>7</v>
      </c>
      <c r="D12" s="35">
        <v>13335</v>
      </c>
    </row>
    <row r="13" spans="1:4" x14ac:dyDescent="0.3">
      <c r="B13" t="s">
        <v>74</v>
      </c>
      <c r="C13" s="34">
        <v>3</v>
      </c>
      <c r="D13" s="35">
        <v>18888.333333333332</v>
      </c>
    </row>
    <row r="14" spans="1:4" x14ac:dyDescent="0.3">
      <c r="A14" t="s">
        <v>196</v>
      </c>
      <c r="C14" s="34">
        <v>27</v>
      </c>
      <c r="D14" s="35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workbookViewId="0">
      <selection activeCell="M11" sqref="M11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8.5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>C3*D3</f>
        <v>285000</v>
      </c>
      <c r="F3" s="1" t="s">
        <v>133</v>
      </c>
      <c r="G3" s="29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>C4*D4</f>
        <v>132500</v>
      </c>
      <c r="F4" s="1" t="s">
        <v>133</v>
      </c>
      <c r="G4" s="29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>C5*D5</f>
        <v>477000</v>
      </c>
      <c r="F5" s="1" t="s">
        <v>133</v>
      </c>
      <c r="G5" s="29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>C6*D6</f>
        <v>300000</v>
      </c>
      <c r="F6" s="1" t="s">
        <v>133</v>
      </c>
      <c r="G6" s="29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>C7*D7</f>
        <v>169600</v>
      </c>
      <c r="F7" s="1" t="s">
        <v>133</v>
      </c>
      <c r="G7" s="29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>C8*D8</f>
        <v>111300</v>
      </c>
      <c r="F8" s="1" t="s">
        <v>133</v>
      </c>
      <c r="G8" s="29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>C9*D9</f>
        <v>40000</v>
      </c>
      <c r="F9" s="1" t="s">
        <v>133</v>
      </c>
      <c r="G9" s="29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6" t="s">
        <v>203</v>
      </c>
      <c r="G10" s="29"/>
    </row>
    <row r="11" spans="1:7" outlineLevel="1" x14ac:dyDescent="0.3">
      <c r="A11" s="1"/>
      <c r="B11" s="1"/>
      <c r="C11" s="8"/>
      <c r="D11" s="7"/>
      <c r="E11" s="7"/>
      <c r="F11" s="36" t="s">
        <v>199</v>
      </c>
      <c r="G11" s="43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>C12*D12</f>
        <v>225000</v>
      </c>
      <c r="F12" s="1" t="s">
        <v>138</v>
      </c>
      <c r="G12" s="29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>C13*D13</f>
        <v>120000</v>
      </c>
      <c r="F13" s="1" t="s">
        <v>138</v>
      </c>
      <c r="G13" s="29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>C14*D14</f>
        <v>150000</v>
      </c>
      <c r="F14" s="1" t="s">
        <v>138</v>
      </c>
      <c r="G14" s="29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>C15*D15</f>
        <v>82500</v>
      </c>
      <c r="F15" s="1" t="s">
        <v>138</v>
      </c>
      <c r="G15" s="29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>C16*D16</f>
        <v>330000</v>
      </c>
      <c r="F16" s="1" t="s">
        <v>138</v>
      </c>
      <c r="G16" s="29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>C17*D17</f>
        <v>137500</v>
      </c>
      <c r="F17" s="1" t="s">
        <v>138</v>
      </c>
      <c r="G17" s="29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>C18*D18</f>
        <v>125000</v>
      </c>
      <c r="F18" s="1" t="s">
        <v>138</v>
      </c>
      <c r="G18" s="29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7" t="s">
        <v>204</v>
      </c>
      <c r="G19" s="29"/>
    </row>
    <row r="20" spans="1:7" outlineLevel="1" x14ac:dyDescent="0.3">
      <c r="A20" s="1"/>
      <c r="B20" s="1"/>
      <c r="C20" s="8"/>
      <c r="D20" s="7"/>
      <c r="E20" s="7"/>
      <c r="F20" s="37" t="s">
        <v>200</v>
      </c>
      <c r="G20" s="43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>C21*D21</f>
        <v>165000</v>
      </c>
      <c r="F21" s="1" t="s">
        <v>135</v>
      </c>
      <c r="G21" s="29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>C22*D22</f>
        <v>132500</v>
      </c>
      <c r="F22" s="1" t="s">
        <v>135</v>
      </c>
      <c r="G22" s="29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>C23*D23</f>
        <v>90000</v>
      </c>
      <c r="F23" s="1" t="s">
        <v>135</v>
      </c>
      <c r="G23" s="29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>C24*D24</f>
        <v>40000</v>
      </c>
      <c r="F24" s="1" t="s">
        <v>135</v>
      </c>
      <c r="G24" s="29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>C25*D25</f>
        <v>200000</v>
      </c>
      <c r="F25" s="1" t="s">
        <v>135</v>
      </c>
      <c r="G25" s="29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>C26*D26</f>
        <v>60000</v>
      </c>
      <c r="F26" s="1" t="s">
        <v>135</v>
      </c>
      <c r="G26" s="29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>C27*D27</f>
        <v>60000</v>
      </c>
      <c r="F27" s="1" t="s">
        <v>135</v>
      </c>
      <c r="G27" s="29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>C28*D28</f>
        <v>67500</v>
      </c>
      <c r="F28" s="1" t="s">
        <v>135</v>
      </c>
      <c r="G28" s="29">
        <v>2</v>
      </c>
    </row>
    <row r="29" spans="1:7" outlineLevel="2" x14ac:dyDescent="0.3">
      <c r="A29" s="38">
        <f>SUBTOTAL(3,A21:A28)</f>
        <v>8</v>
      </c>
      <c r="B29" s="38"/>
      <c r="C29" s="39"/>
      <c r="D29" s="40"/>
      <c r="E29" s="40"/>
      <c r="F29" s="42" t="s">
        <v>205</v>
      </c>
      <c r="G29" s="41"/>
    </row>
    <row r="30" spans="1:7" outlineLevel="1" x14ac:dyDescent="0.3">
      <c r="A30" s="38"/>
      <c r="B30" s="38"/>
      <c r="C30" s="39"/>
      <c r="D30" s="40"/>
      <c r="E30" s="40"/>
      <c r="F30" s="42" t="s">
        <v>201</v>
      </c>
      <c r="G30" s="44">
        <f>SUBTOTAL(1,G21:G28)</f>
        <v>3</v>
      </c>
    </row>
    <row r="31" spans="1:7" x14ac:dyDescent="0.3">
      <c r="A31" s="38">
        <f>SUBTOTAL(3,A3:A28)</f>
        <v>22</v>
      </c>
      <c r="B31" s="38"/>
      <c r="C31" s="39"/>
      <c r="D31" s="40"/>
      <c r="E31" s="40"/>
      <c r="F31" s="42" t="s">
        <v>206</v>
      </c>
      <c r="G31" s="44"/>
    </row>
    <row r="32" spans="1:7" x14ac:dyDescent="0.3">
      <c r="A32" s="38"/>
      <c r="B32" s="38"/>
      <c r="C32" s="39"/>
      <c r="D32" s="40"/>
      <c r="E32" s="40"/>
      <c r="F32" s="42" t="s">
        <v>202</v>
      </c>
      <c r="G32" s="44">
        <f>SUBTOTAL(1,G3:G28)</f>
        <v>5.5909090909090908</v>
      </c>
    </row>
  </sheetData>
  <sortState xmlns:xlrd2="http://schemas.microsoft.com/office/spreadsheetml/2017/richdata2" ref="A3:G28">
    <sortCondition ref="F3:F28"/>
  </sortState>
  <dataConsolidate/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type="whole" errorStyle="information" allowBlank="1" showInputMessage="1" showErrorMessage="1" errorTitle="입력오류" error="수량을 조절해 주세요." promptTitle="수량제한" prompt="1~200까지만 주문 가능" sqref="C12:C18 C3:C9 C21:C28" xr:uid="{14389041-959D-41BE-89AE-209F9FBF4AA0}">
      <formula1>1</formula1>
      <formula2>200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I11" sqref="I11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7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0</xdr:colOff>
                    <xdr:row>5</xdr:row>
                    <xdr:rowOff>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K12" sqref="K12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I4" sqref="I4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27">
        <v>45757</v>
      </c>
      <c r="B4" s="8" t="s">
        <v>207</v>
      </c>
      <c r="C4" s="8">
        <v>3</v>
      </c>
      <c r="D4" s="8">
        <v>7000</v>
      </c>
      <c r="E4" s="8">
        <v>20580</v>
      </c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Noh hyeon gi</cp:lastModifiedBy>
  <cp:lastPrinted>2025-04-10T06:34:28Z</cp:lastPrinted>
  <dcterms:created xsi:type="dcterms:W3CDTF">2023-05-30T06:41:20Z</dcterms:created>
  <dcterms:modified xsi:type="dcterms:W3CDTF">2025-04-10T08:29:47Z</dcterms:modified>
</cp:coreProperties>
</file>