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MD\Desktop\03회\"/>
    </mc:Choice>
  </mc:AlternateContent>
  <xr:revisionPtr revIDLastSave="0" documentId="13_ncr:1_{56DC3C0E-F12C-4673-A981-0083C129FC8E}" xr6:coauthVersionLast="47" xr6:coauthVersionMax="47" xr10:uidLastSave="{00000000-0000-0000-0000-000000000000}"/>
  <bookViews>
    <workbookView xWindow="-120" yWindow="-120" windowWidth="29040" windowHeight="15840" tabRatio="718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병원주차관리_2e2ff38b-bd7b-4ceb-a200-55642b82ab55" name="병원주차관리" connection="주차현황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3" l="1" a="1"/>
  <c r="N10" i="3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M26" i="3" a="1"/>
  <c r="M26" i="3" s="1"/>
  <c r="N26" i="3" a="1"/>
  <c r="N26" i="3" s="1"/>
  <c r="O26" i="3" a="1"/>
  <c r="O26" i="3" s="1"/>
  <c r="M27" i="3" a="1"/>
  <c r="M27" i="3" s="1"/>
  <c r="N27" i="3" a="1"/>
  <c r="N27" i="3" s="1"/>
  <c r="O27" i="3" a="1"/>
  <c r="O27" i="3"/>
  <c r="M28" i="3" a="1"/>
  <c r="M28" i="3" s="1"/>
  <c r="N28" i="3" a="1"/>
  <c r="N28" i="3" s="1"/>
  <c r="O28" i="3" a="1"/>
  <c r="O28" i="3" s="1"/>
  <c r="M29" i="3" a="1"/>
  <c r="M29" i="3" s="1"/>
  <c r="N29" i="3" a="1"/>
  <c r="N29" i="3" s="1"/>
  <c r="O29" i="3" a="1"/>
  <c r="O29" i="3" s="1"/>
  <c r="M30" i="3" a="1"/>
  <c r="M30" i="3" s="1"/>
  <c r="N30" i="3" a="1"/>
  <c r="N30" i="3" s="1"/>
  <c r="O30" i="3" a="1"/>
  <c r="O30" i="3" s="1"/>
  <c r="N25" i="3" a="1"/>
  <c r="N25" i="3" s="1"/>
  <c r="O25" i="3" a="1"/>
  <c r="O25" i="3" s="1"/>
  <c r="M25" i="3" a="1"/>
  <c r="M25" i="3" s="1"/>
  <c r="A29" i="12"/>
  <c r="A19" i="12"/>
  <c r="A10" i="12"/>
  <c r="A31" i="12" s="1"/>
  <c r="G30" i="12"/>
  <c r="G20" i="12"/>
  <c r="G11" i="12"/>
  <c r="G32" i="12" s="1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4" i="3" a="1"/>
  <c r="J5" i="3" a="1"/>
  <c r="J11" i="3" a="1"/>
  <c r="J17" i="3" a="1"/>
  <c r="J23" i="3" a="1"/>
  <c r="J29" i="3" a="1"/>
  <c r="J19" i="3" a="1"/>
  <c r="J12" i="3" a="1"/>
  <c r="J18" i="3" a="1"/>
  <c r="J24" i="3" a="1"/>
  <c r="J13" i="3" a="1"/>
  <c r="J6" i="3" a="1"/>
  <c r="J25" i="3" a="1"/>
  <c r="J7" i="3" a="1"/>
  <c r="J8" i="3" a="1"/>
  <c r="J14" i="3" a="1"/>
  <c r="J20" i="3" a="1"/>
  <c r="J26" i="3" a="1"/>
  <c r="J16" i="3" a="1"/>
  <c r="J22" i="3" a="1"/>
  <c r="J9" i="3" a="1"/>
  <c r="J15" i="3" a="1"/>
  <c r="J21" i="3" a="1"/>
  <c r="J27" i="3" a="1"/>
  <c r="J10" i="3" a="1"/>
  <c r="J28" i="3" a="1"/>
  <c r="J3" i="3" a="1"/>
  <c r="N14" i="3" l="1"/>
  <c r="N13" i="3"/>
  <c r="N12" i="3"/>
  <c r="N11" i="3"/>
  <c r="J28" i="3"/>
  <c r="J10" i="3"/>
  <c r="J27" i="3"/>
  <c r="J21" i="3"/>
  <c r="J15" i="3"/>
  <c r="J9" i="3"/>
  <c r="J22" i="3"/>
  <c r="J16" i="3"/>
  <c r="J26" i="3"/>
  <c r="J20" i="3"/>
  <c r="J14" i="3"/>
  <c r="J8" i="3"/>
  <c r="J7" i="3"/>
  <c r="J25" i="3"/>
  <c r="J6" i="3"/>
  <c r="J13" i="3"/>
  <c r="J24" i="3"/>
  <c r="J18" i="3"/>
  <c r="J12" i="3"/>
  <c r="J19" i="3"/>
  <c r="J29" i="3"/>
  <c r="J23" i="3"/>
  <c r="J17" i="3"/>
  <c r="J11" i="3"/>
  <c r="J5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2CB6C88-5FEC-4470-9301-980A69B97C50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3" xr16:uid="{27110034-C71A-42D9-822D-FAB20EDEEDBA}" sourceFile="C:\길벗컴활1급총정리\기출\03회\주차현황.xlsx" name="주차현황1" type="100" refreshedVersion="8" minRefreshableVersion="5">
    <extLst>
      <ext xmlns:x15="http://schemas.microsoft.com/office/spreadsheetml/2010/11/main" uri="{DE250136-89BD-433C-8126-D09CA5730AF9}">
        <x15:connection id="f651c9c3-f610-408c-8922-8af3884d3031" autoDelete="1"/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병원주차관리].[결제방법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<sst xmlns="http://schemas.openxmlformats.org/spreadsheetml/2006/main" count="755" uniqueCount="201">
  <si>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</si>
  <si>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</si>
  <si>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</si>
  <si>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</si>
  <si>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</si>
  <si>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</si>
  <si>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</si>
  <si>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</si>
  <si>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</si>
  <si>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</si>
  <si>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</si>
  <si>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</si>
  <si>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</si>
  <si>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</si>
  <si>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</si>
  <si>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</si>
  <si>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</si>
  <si>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</si>
  <si>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</si>
  <si>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</si>
  <si>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</si>
  <si>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</si>
  <si>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</si>
  <si>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</si>
  <si>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</si>
  <si>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</si>
  <si>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</si>
  <si>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</si>
  <si>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</si>
  <si>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</si>
  <si>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</si>
  <si>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</si>
  <si>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</si>
  <si>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</si>
  <si>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</si>
  <si>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</si>
  <si>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</si>
  <si>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</si>
  <si>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</si>
  <si>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</si>
  <si>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</si>
  <si>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</si>
  <si>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</si>
  <si>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</si>
  <si>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</si>
  <si>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</si>
  <si>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</si>
  <si>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</si>
  <si>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</si>
  <si>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</si>
  <si>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</si>
  <si>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</si>
  <si>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</si>
  <si>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</si>
  <si>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</si>
  <si>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</si>
  <si>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</si>
  <si>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</si>
  <si>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</si>
  <si>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</si>
  <si>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</si>
  <si>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</si>
  <si>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</si>
  <si>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</si>
  <si>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</si>
  <si>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</si>
  <si>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</si>
  <si>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</si>
  <si>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</si>
  <si>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</si>
  <si>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</si>
  <si>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</si>
  <si>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</si>
  <si>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</si>
  <si>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</si>
  <si>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</si>
  <si>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</si>
  <si>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</si>
  <si>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</si>
  <si>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</si>
  <si>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</si>
  <si>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</si>
  <si>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</si>
  <si>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</si>
  <si>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</si>
  <si>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</si>
  <si>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</si>
  <si>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</si>
  <si>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</si>
  <si>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</si>
  <si>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</si>
  <si>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</si>
  <si>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</si>
  <si>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</si>
  <si>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</si>
  <si>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</si>
  <si>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</si>
  <si>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</si>
  <si>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</si>
  <si>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</si>
  <si>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</si>
  <si>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</si>
  <si>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</si>
  <si>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</si>
  <si>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</si>
  <si>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</si>
  <si>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</si>
  <si>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</si>
  <si>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</si>
  <si>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</si>
  <si>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</si>
  <si>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</si>
  <si>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</si>
  <si>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</si>
  <si>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</si>
  <si>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</si>
  <si>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</si>
  <si>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</si>
  <si>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</si>
  <si>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</si>
  <si>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</si>
  <si>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</si>
  <si>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</si>
  <si>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</si>
  <si>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</si>
  <si>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</si>
  <si>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</si>
  <si>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</si>
  <si>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</si>
  <si>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</si>
  <si>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</si>
  <si>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</si>
  <si>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</si>
  <si>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</si>
  <si>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</si>
  <si>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</si>
  <si>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</si>
  <si>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</si>
  <si>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</si>
  <si>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</si>
  <si>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</si>
  <si>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</si>
  <si>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</si>
  <si>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</si>
  <si>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</si>
  <si>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</si>
  <si>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</si>
  <si>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</si>
  <si>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</si>
  <si>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</si>
  <si>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</si>
  <si>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</si>
  <si>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</si>
  <si>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</si>
  <si>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</si>
  <si>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</si>
  <si>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</si>
  <si>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</si>
  <si>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</si>
  <si>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</si>
  <si>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</si>
  <si>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</si>
  <si>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</si>
  <si>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</si>
  <si>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</si>
  <si>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</si>
  <si>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</si>
  <si>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</si>
  <si>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</si>
  <si>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</si>
  <si>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</si>
  <si>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</si>
  <si>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</si>
  <si>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</si>
  <si>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</si>
  <si>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</si>
  <si>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</si>
  <si>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</si>
  <si>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</si>
  <si>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</si>
  <si>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</si>
  <si>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</si>
  <si>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</si>
  <si>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</si>
  <si>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</si>
  <si>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</si>
  <si>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</si>
  <si>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결제방법</t>
  </si>
  <si>
    <t>All</t>
  </si>
  <si>
    <t>진료</t>
  </si>
  <si>
    <t>총합계</t>
  </si>
  <si>
    <t>평균: 이용금액</t>
  </si>
  <si>
    <t>차량수</t>
  </si>
  <si>
    <t>비회원 평균</t>
  </si>
  <si>
    <t>정회원 평균</t>
  </si>
  <si>
    <t>준회원 평균</t>
  </si>
  <si>
    <t>전체 평균</t>
  </si>
  <si>
    <t>비회원 개수</t>
  </si>
  <si>
    <t>정회원 개수</t>
  </si>
  <si>
    <t>준회원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</si>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</sst>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179" fontId="0" fillId="0" borderId="0" xfId="0" applyNumberFormat="1">
      <alignment vertical="center"/>
    </xf>
    <xf numFmtId="0" fontId="7" fillId="0" borderId="0" xfId="0" applyFont="1" applyAlignment="1">
      <alignment horizontal="center" vertical="center"/>
    </xf>
    <xf numFmtId="181" fontId="0" fillId="0" borderId="0" xfId="0" applyNumberFormat="1">
      <alignment vertical="center"/>
    </xf>
    <xf numFmtId="181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8573231"/>
        <c:axId val="1978574191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1978574191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78573231"/>
        <c:crosses val="max"/>
        <c:crossBetween val="between"/>
      </c:valAx>
      <c:catAx>
        <c:axId val="19785732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8574191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0</xdr:row>
          <xdr:rowOff>85725</xdr:rowOff>
        </xdr:from>
        <xdr:to>
          <xdr:col>5</xdr:col>
          <xdr:colOff>800100</xdr:colOff>
          <xdr:row>2</xdr:row>
          <xdr:rowOff>95250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MD" refreshedDate="45575.755032870373" backgroundQuery="1" createdVersion="8" refreshedVersion="8" minRefreshableVersion="3" recordCount="0" supportSubquery="1" supportAdvancedDrill="1" xr:uid="{098EDECA-0AED-41CD-BFEB-6F37A77BBB9D}">
  <cacheSource type="external" connectionId="1"/>
  <cacheFields count="5">
    <cacheField name="[병원주차관리].[결제방법].[결제방법]" caption="결제방법" numFmtId="0" hierarchy="8" level="1">
      <sharedItems containsSemiMixedTypes="0" containsNonDate="0" containsString="0"/>
    </cacheField>
    <cacheField name="[병원주차관리].[구분].[구분]" caption="구분" numFmtId="0" level="1">
      <sharedItems count="3">
        <s v="예약"/>
        <s v="입퇴원"/>
        <s v="진료"/>
      </sharedItems>
    </cacheField>
    <cacheField name="[병원주차관리].[주차장].[주차장]" caption="주차장" numFmtId="0" hierarchy="2" level="1">
      <sharedItems count="3">
        <s v="지상-2"/>
        <s v="지하"/>
        <s v="지상-1"/>
      </sharedItems>
    </cacheField>
    <cacheField name="[Measures].[개수: 차량번호]" caption="개수: 차량번호" numFmtId="0" hierarchy="14" level="32767"/>
    <cacheField name="[Measures].[평균: 이용금액]" caption="평균: 이용금액" numFmtId="0" hierarchy="12" level="32767"/>
  </cacheFields>
  <cacheHierarchies count="15">
    <cacheHierarchy uniqueName="[병원주차관리].[구분]" caption="구분" attribute="1" defaultMemberUniqueName="[병원주차관리].[구분].[All]" allUniqueName="[병원주차관리].[구분].[All]" dimensionUniqueName="[병원주차관리]" displayFolder="" count="2" memberValueDatatype="130" unbalanced="0">
      <fieldsUsage count="2">
        <fieldUsage x="-1"/>
        <fieldUsage x="1"/>
      </fieldsUsage>
    </cacheHierarchy>
    <cacheHierarchy uniqueName="[병원주차관리].[차량번호]" caption="차량번호" attribute="1" defaultMemberUniqueName="[병원주차관리].[차량번호].[All]" allUniqueName="[병원주차관리].[차량번호].[All]" dimensionUniqueName="[병원주차관리]" displayFolder="" count="2" memberValueDatatype="130" unbalanced="0"/>
    <cacheHierarchy uniqueName="[병원주차관리].[주차장]" caption="주차장" attribute="1" defaultMemberUniqueName="[병원주차관리].[주차장].[All]" allUniqueName="[병원주차관리].[주차장].[All]" dimensionUniqueName="[병원주차관리]" displayFolder="" count="2" memberValueDatatype="130" unbalanced="0">
      <fieldsUsage count="2">
        <fieldUsage x="-1"/>
        <fieldUsage x="2"/>
      </fieldsUsage>
    </cacheHierarchy>
    <cacheHierarchy uniqueName="[병원주차관리].[입차시간]" caption="입차시간" attribute="1" time="1" defaultMemberUniqueName="[병원주차관리].[입차시간].[All]" allUniqueName="[병원주차관리].[입차시간].[All]" dimensionUniqueName="[병원주차관리]" displayFolder="" count="0" memberValueDatatype="7" unbalanced="0"/>
    <cacheHierarchy uniqueName="[병원주차관리].[퇴차시간]" caption="퇴차시간" attribute="1" time="1" defaultMemberUniqueName="[병원주차관리].[퇴차시간].[All]" allUniqueName="[병원주차관리].[퇴차시간].[All]" dimensionUniqueName="[병원주차관리]" displayFolder="" count="0" memberValueDatatype="7" unbalanced="0"/>
    <cacheHierarchy uniqueName="[병원주차관리].[할인금액]" caption="할인금액" attribute="1" defaultMemberUniqueName="[병원주차관리].[할인금액].[All]" allUniqueName="[병원주차관리].[할인금액].[All]" dimensionUniqueName="[병원주차관리]" displayFolder="" count="0" memberValueDatatype="5" unbalanced="0"/>
    <cacheHierarchy uniqueName="[병원주차관리].[이용금액]" caption="이용금액" attribute="1" defaultMemberUniqueName="[병원주차관리].[이용금액].[All]" allUniqueName="[병원주차관리].[이용금액].[All]" dimensionUniqueName="[병원주차관리]" displayFolder="" count="0" memberValueDatatype="5" unbalanced="0"/>
    <cacheHierarchy uniqueName="[병원주차관리].[정산금액]" caption="정산금액" attribute="1" defaultMemberUniqueName="[병원주차관리].[정산금액].[All]" allUniqueName="[병원주차관리].[정산금액].[All]" dimensionUniqueName="[병원주차관리]" displayFolder="" count="0" memberValueDatatype="5" unbalanced="0"/>
    <cacheHierarchy uniqueName="[병원주차관리].[결제방법]" caption="결제방법" attribute="1" defaultMemberUniqueName="[병원주차관리].[결제방법].[All]" allUniqueName="[병원주차관리].[결제방법].[All]" dimensionUniqueName="[병원주차관리]" displayFolder="" count="2" memberValueDatatype="130" unbalanced="0">
      <fieldsUsage count="2">
        <fieldUsage x="-1"/>
        <fieldUsage x="0"/>
      </fieldsUsage>
    </cacheHierarchy>
    <cacheHierarchy uniqueName="[Measures].[__XL_Count 병원주차관리]" caption="__XL_Count 병원주차관리" measure="1" displayFolder="" measureGroup="병원주차관리" count="0" hidden="1"/>
    <cacheHierarchy uniqueName="[Measures].[__No measures defined]" caption="__No measures defined" measure="1" displayFolder="" count="0" hidden="1"/>
    <cacheHierarchy uniqueName="[Measures].[합계: 이용금액]" caption="합계: 이용금액" measure="1" displayFolder="" measureGroup="병원주차관리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평균: 이용금액]" caption="평균: 이용금액" measure="1" displayFolder="" measureGroup="병원주차관리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개수: 이용금액]" caption="개수: 이용금액" measure="1" displayFolder="" measureGroup="병원주차관리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개수: 차량번호]" caption="개수: 차량번호" measure="1" displayFolder="" measureGroup="병원주차관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병원주차관리" uniqueName="[병원주차관리]" caption="병원주차관리"/>
  </dimensions>
  <measureGroups count="1">
    <measureGroup name="병원주차관리" caption="병원주차관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F23913-42E5-413F-8D97-EA69ABE5D2EB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3:D14" firstHeaderRow="0" firstDataRow="1" firstDataCol="2" rowPageCount="1" colPageCount="1"/>
  <pivotFields count="5">
    <pivotField axis="axisPage" compact="0" allDrilled="1" showAll="0" dataSourceSort="1" defaultAttributeDrillState="1">
      <items count="1">
        <item t="default"/>
      </items>
    </pivotField>
    <pivotField axis="axisRow" compact="0" allDrilled="1" showAll="0" dataSourceSort="1" defaultAttributeDrillState="1">
      <items count="4">
        <item x="0"/>
        <item x="1"/>
        <item x="2"/>
        <item t="default"/>
      </items>
    </pivotField>
    <pivotField axis="axisRow" compact="0" allDrilled="1" showAll="0" sortType="descending" defaultAttributeDrillState="1">
      <items count="4">
        <item x="0"/>
        <item x="1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compact="0" subtotalTop="0" showAll="0" defaultSubtotal="0"/>
    <pivotField dataField="1" compact="0" subtotalTop="0" showAll="0" defaultSubtotal="0"/>
  </pivotFields>
  <rowFields count="2">
    <field x="1"/>
    <field x="2"/>
  </rowFields>
  <rowItems count="11">
    <i>
      <x/>
    </i>
    <i r="1">
      <x/>
    </i>
    <i r="1">
      <x v="1"/>
    </i>
    <i>
      <x v="1"/>
    </i>
    <i r="1">
      <x v="2"/>
    </i>
    <i r="1">
      <x/>
    </i>
    <i r="1">
      <x v="1"/>
    </i>
    <i>
      <x v="2"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8" name="[병원주차관리].[결제방법].[All]" cap="All"/>
  </pageFields>
  <dataFields count="2">
    <dataField name="차량수" fld="3" subtotal="count" baseField="0" baseItem="0"/>
    <dataField name="평균: 이용금액" fld="4" subtotal="average" baseField="1" baseItem="0" numFmtId="41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이용금액"/>
    <pivotHierarchy dragToData="1" caption="차량수"/>
    <pivotHierarchy dragToData="1" caption="차량수"/>
  </pivotHierarchies>
  <pivotTableStyleInfo name="PivotStyleLight17" showRowHeaders="1" showColHeaders="1" showRowStripes="1" showColStripes="0" showLastColumn="1"/>
  <rowHierarchiesUsage count="2">
    <rowHierarchyUsage hierarchyUsage="0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주차현황1">
        <x15:activeTabTopLevelEntity name="[병원주차관리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topLeftCell="A10" workbookViewId="0">
      <selection activeCell="A3" sqref="A3:J29"/>
    </sheetView>
  </sheetViews>
  <sheetFormatPr defaultRowHeight="16.5" x14ac:dyDescent="0.3"/>
  <cols>
    <col min="1" max="1" width="9.375" bestFit="1" customWidth="1"/>
    <col min="2" max="2" width="10.875" customWidth="1"/>
    <col min="3" max="3" width="8" customWidth="1"/>
    <col min="7" max="8" width="9" customWidth="1"/>
    <col min="9" max="9" width="24.75" customWidth="1"/>
    <col min="10" max="10" width="7.875" customWidth="1"/>
  </cols>
  <sheetData>
    <row r="1" spans="1:10" x14ac:dyDescent="0.3">
      <c r="A1" t="s">
        <v>0</v>
      </c>
    </row>
    <row r="2" spans="1:10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3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3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3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3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3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3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3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3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3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3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3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3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3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3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3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3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3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3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3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3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3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3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3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3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3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3">
      <c r="A31" s="31" t="s">
        <v>186</v>
      </c>
    </row>
    <row r="32" spans="1:10" x14ac:dyDescent="0.3">
      <c r="A32" t="b">
        <f>AND(D3&gt;=TIME(10,0,0),D3&lt;=TIME(11,50,0))</f>
        <v>0</v>
      </c>
    </row>
    <row r="34" spans="1:5" x14ac:dyDescent="0.3">
      <c r="A34" s="2" t="s">
        <v>4</v>
      </c>
      <c r="B34" s="2" t="s">
        <v>5</v>
      </c>
      <c r="C34" s="2" t="s">
        <v>6</v>
      </c>
      <c r="D34" s="2" t="s">
        <v>7</v>
      </c>
      <c r="E34" s="2" t="s">
        <v>8</v>
      </c>
    </row>
    <row r="35" spans="1:5" x14ac:dyDescent="0.3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3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3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3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3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3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3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3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3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/>
  </sheetViews>
  <sheetFormatPr defaultRowHeight="16.5" x14ac:dyDescent="0.3"/>
  <cols>
    <col min="2" max="2" width="8.125" customWidth="1"/>
    <col min="3" max="15" width="7.625" customWidth="1"/>
  </cols>
  <sheetData>
    <row r="1" spans="1:15" x14ac:dyDescent="0.3">
      <c r="A1" t="s">
        <v>0</v>
      </c>
    </row>
    <row r="2" spans="1:15" x14ac:dyDescent="0.3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3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3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3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3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3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3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3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3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3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3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3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3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3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3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3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3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3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3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3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3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3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3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3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3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3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3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3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3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3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3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3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3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3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3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3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3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3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3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3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3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3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3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3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3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3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3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3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3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3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3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3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3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3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3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3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3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3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3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3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3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3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3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3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3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3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3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3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3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3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3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3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3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3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3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3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3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3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3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3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3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3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3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3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3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3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3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3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3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강수량&amp;R&amp;D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tabSelected="1" workbookViewId="0">
      <selection activeCell="M25" sqref="M25"/>
    </sheetView>
  </sheetViews>
  <sheetFormatPr defaultRowHeight="16.5" x14ac:dyDescent="0.3"/>
  <cols>
    <col min="1" max="1" width="6.75" customWidth="1"/>
    <col min="2" max="2" width="9.375" bestFit="1" customWidth="1"/>
    <col min="3" max="3" width="6.875" customWidth="1"/>
    <col min="4" max="4" width="8.75" customWidth="1"/>
    <col min="5" max="5" width="8.875" customWidth="1"/>
    <col min="6" max="6" width="9.25" bestFit="1" customWidth="1"/>
    <col min="7" max="7" width="8.75" customWidth="1"/>
    <col min="8" max="8" width="8.5" customWidth="1"/>
    <col min="9" max="9" width="24" customWidth="1"/>
    <col min="10" max="10" width="8.5" customWidth="1"/>
    <col min="11" max="11" width="2.25" customWidth="1"/>
    <col min="12" max="12" width="11.875" customWidth="1"/>
    <col min="13" max="13" width="12.875" customWidth="1"/>
    <col min="14" max="14" width="21.875" customWidth="1"/>
    <col min="15" max="17" width="6.5" customWidth="1"/>
  </cols>
  <sheetData>
    <row r="1" spans="1:17" x14ac:dyDescent="0.3">
      <c r="A1" t="s">
        <v>0</v>
      </c>
      <c r="L1" s="3" t="s">
        <v>1</v>
      </c>
      <c r="M1" s="3" t="s">
        <v>2</v>
      </c>
    </row>
    <row r="2" spans="1:17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3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IFERROR(VLOOKUP(A3,$L$4:$Q$6,MATCH(D3,$M$3:$Q$3,1)+1,0),0)</f>
        <v>4000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3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IFERROR(VLOOKUP(A4,$L$4:$Q$6,MATCH(D4,$M$3:$Q$3,1)+1,0),0)</f>
        <v>3000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3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4000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3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5000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3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/>
      </c>
    </row>
    <row r="8" spans="1:17" x14ac:dyDescent="0.3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3000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/>
      </c>
      <c r="L8" s="3" t="s">
        <v>30</v>
      </c>
    </row>
    <row r="9" spans="1:17" x14ac:dyDescent="0.3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4000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41" t="s">
        <v>33</v>
      </c>
      <c r="M9" s="41"/>
      <c r="N9" s="14" t="s">
        <v>34</v>
      </c>
    </row>
    <row r="10" spans="1:17" x14ac:dyDescent="0.3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3000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30">
        <v>2</v>
      </c>
      <c r="N10" s="8" t="str">
        <f t="array" ref="N10:N14">REPT("★",FREQUENCY(HOUR(E3:E29)-HOUR(D3:D29),M10:M14))</f>
        <v>★★★★★★★★★★★</v>
      </c>
    </row>
    <row r="11" spans="1:17" x14ac:dyDescent="0.3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4000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/>
      </c>
      <c r="L11" s="13">
        <v>2</v>
      </c>
      <c r="M11" s="30">
        <v>4</v>
      </c>
      <c r="N11" s="8" t="str">
        <v>★★★★★★</v>
      </c>
    </row>
    <row r="12" spans="1:17" x14ac:dyDescent="0.3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/>
      </c>
      <c r="L12" s="13">
        <v>4</v>
      </c>
      <c r="M12" s="30">
        <v>6</v>
      </c>
      <c r="N12" s="8" t="str">
        <v>★★★★★</v>
      </c>
    </row>
    <row r="13" spans="1:17" x14ac:dyDescent="0.3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2000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/>
      </c>
      <c r="L13" s="13">
        <v>6</v>
      </c>
      <c r="M13" s="30">
        <v>8</v>
      </c>
      <c r="N13" s="8" t="str">
        <v>★</v>
      </c>
    </row>
    <row r="14" spans="1:17" x14ac:dyDescent="0.3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5000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30"/>
      <c r="N14" s="8" t="str">
        <v>★★★★</v>
      </c>
    </row>
    <row r="15" spans="1:17" x14ac:dyDescent="0.3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5000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/>
      </c>
    </row>
    <row r="16" spans="1:17" x14ac:dyDescent="0.3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3000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/>
      </c>
      <c r="L16" s="3" t="s">
        <v>44</v>
      </c>
    </row>
    <row r="17" spans="1:15" x14ac:dyDescent="0.3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4000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/>
      </c>
      <c r="L17" s="9"/>
      <c r="M17" s="14" t="s">
        <v>32</v>
      </c>
      <c r="N17" s="14" t="s">
        <v>39</v>
      </c>
    </row>
    <row r="18" spans="1:15" x14ac:dyDescent="0.3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5000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/>
      </c>
      <c r="L18" s="2" t="s">
        <v>47</v>
      </c>
      <c r="M18" s="10"/>
      <c r="N18" s="10"/>
    </row>
    <row r="19" spans="1:15" x14ac:dyDescent="0.3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3000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/>
      <c r="N19" s="10"/>
    </row>
    <row r="20" spans="1:15" x14ac:dyDescent="0.3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/>
      </c>
      <c r="L20" s="2" t="s">
        <v>52</v>
      </c>
      <c r="M20" s="10"/>
      <c r="N20" s="10"/>
    </row>
    <row r="21" spans="1:15" x14ac:dyDescent="0.3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2000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/>
      </c>
    </row>
    <row r="22" spans="1:15" x14ac:dyDescent="0.3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3000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/>
      </c>
      <c r="L22" s="3" t="s">
        <v>55</v>
      </c>
    </row>
    <row r="23" spans="1:15" x14ac:dyDescent="0.3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/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3000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/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3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4000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/>
      </c>
      <c r="L25" s="12">
        <v>0.375</v>
      </c>
      <c r="M25" s="40">
        <f t="array" ref="M25">M$23-SUM(IF(($D$3:$D$29&lt;=$L25)*($C$3:$C$29=M$24),1))+SUM(IF(($E$3:$E$29&lt;=$L25)*($C$3:$C$29=M$24),1))</f>
        <v>10</v>
      </c>
      <c r="N25" s="40">
        <f t="array" ref="N25">N$23-SUM(IF(($D$3:$D$29&lt;=$L25)*($C$3:$C$29=N$24),1))+SUM(IF(($E$3:$E$29&lt;=$L25)*($C$3:$C$29=N$24),1))</f>
        <v>13</v>
      </c>
      <c r="O25" s="40">
        <f t="array" ref="O25">O$23-SUM(IF(($D$3:$D$29&lt;=$L25)*($C$3:$C$29=O$24),1))+SUM(IF(($E$3:$E$29&lt;=$L25)*($C$3:$C$29=O$24),1))</f>
        <v>20</v>
      </c>
    </row>
    <row r="26" spans="1:15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3000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/>
      </c>
      <c r="L26" s="12">
        <v>0.41666666666666669</v>
      </c>
      <c r="M26" s="40">
        <f t="array" ref="M26">M$23-SUM(IF(($D$3:$D$29&lt;=$L26)*($C$3:$C$29=M$24),1))+SUM(IF(($E$3:$E$29&lt;=$L26)*($C$3:$C$29=M$24),1))</f>
        <v>9</v>
      </c>
      <c r="N26" s="40">
        <f t="array" ref="N26">N$23-SUM(IF(($D$3:$D$29&lt;=$L26)*($C$3:$C$29=N$24),1))+SUM(IF(($E$3:$E$29&lt;=$L26)*($C$3:$C$29=N$24),1))</f>
        <v>12</v>
      </c>
      <c r="O26" s="40">
        <f t="array" ref="O26">O$23-SUM(IF(($D$3:$D$29&lt;=$L26)*($C$3:$C$29=O$24),1))+SUM(IF(($E$3:$E$29&lt;=$L26)*($C$3:$C$29=O$24),1))</f>
        <v>20</v>
      </c>
    </row>
    <row r="27" spans="1:15" x14ac:dyDescent="0.3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4000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/>
      </c>
      <c r="L27" s="12">
        <v>0.45833333333333331</v>
      </c>
      <c r="M27" s="40">
        <f t="array" ref="M27">M$23-SUM(IF(($D$3:$D$29&lt;=$L27)*($C$3:$C$29=M$24),1))+SUM(IF(($E$3:$E$29&lt;=$L27)*($C$3:$C$29=M$24),1))</f>
        <v>7</v>
      </c>
      <c r="N27" s="40">
        <f t="array" ref="N27">N$23-SUM(IF(($D$3:$D$29&lt;=$L27)*($C$3:$C$29=N$24),1))+SUM(IF(($E$3:$E$29&lt;=$L27)*($C$3:$C$29=N$24),1))</f>
        <v>13</v>
      </c>
      <c r="O27" s="40">
        <f t="array" ref="O27">O$23-SUM(IF(($D$3:$D$29&lt;=$L27)*($C$3:$C$29=O$24),1))+SUM(IF(($E$3:$E$29&lt;=$L27)*($C$3:$C$29=O$24),1))</f>
        <v>16</v>
      </c>
    </row>
    <row r="28" spans="1:15" x14ac:dyDescent="0.3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/>
      </c>
      <c r="L28" s="12">
        <v>0.5</v>
      </c>
      <c r="M28" s="40">
        <f t="array" ref="M28">M$23-SUM(IF(($D$3:$D$29&lt;=$L28)*($C$3:$C$29=M$24),1))+SUM(IF(($E$3:$E$29&lt;=$L28)*($C$3:$C$29=M$24),1))</f>
        <v>7</v>
      </c>
      <c r="N28" s="40">
        <f t="array" ref="N28">N$23-SUM(IF(($D$3:$D$29&lt;=$L28)*($C$3:$C$29=N$24),1))+SUM(IF(($E$3:$E$29&lt;=$L28)*($C$3:$C$29=N$24),1))</f>
        <v>11</v>
      </c>
      <c r="O28" s="40">
        <f t="array" ref="O28">O$23-SUM(IF(($D$3:$D$29&lt;=$L28)*($C$3:$C$29=O$24),1))+SUM(IF(($E$3:$E$29&lt;=$L28)*($C$3:$C$29=O$24),1))</f>
        <v>17</v>
      </c>
    </row>
    <row r="29" spans="1:15" x14ac:dyDescent="0.3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5000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/>
      </c>
      <c r="L29" s="12">
        <v>0.54166666666666663</v>
      </c>
      <c r="M29" s="40">
        <f t="array" ref="M29">M$23-SUM(IF(($D$3:$D$29&lt;=$L29)*($C$3:$C$29=M$24),1))+SUM(IF(($E$3:$E$29&lt;=$L29)*($C$3:$C$29=M$24),1))</f>
        <v>6</v>
      </c>
      <c r="N29" s="40">
        <f t="array" ref="N29">N$23-SUM(IF(($D$3:$D$29&lt;=$L29)*($C$3:$C$29=N$24),1))+SUM(IF(($E$3:$E$29&lt;=$L29)*($C$3:$C$29=N$24),1))</f>
        <v>12</v>
      </c>
      <c r="O29" s="40">
        <f t="array" ref="O29">O$23-SUM(IF(($D$3:$D$29&lt;=$L29)*($C$3:$C$29=O$24),1))+SUM(IF(($E$3:$E$29&lt;=$L29)*($C$3:$C$29=O$24),1))</f>
        <v>17</v>
      </c>
    </row>
    <row r="30" spans="1:15" x14ac:dyDescent="0.3">
      <c r="L30" s="12">
        <v>0.625</v>
      </c>
      <c r="M30" s="40">
        <f t="array" ref="M30">M$23-SUM(IF(($D$3:$D$29&lt;=$L30)*($C$3:$C$29=M$24),1))+SUM(IF(($E$3:$E$29&lt;=$L30)*($C$3:$C$29=M$24),1))</f>
        <v>7</v>
      </c>
      <c r="N30" s="40">
        <f t="array" ref="N30">N$23-SUM(IF(($D$3:$D$29&lt;=$L30)*($C$3:$C$29=N$24),1))+SUM(IF(($E$3:$E$29&lt;=$L30)*($C$3:$C$29=N$24),1))</f>
        <v>10</v>
      </c>
      <c r="O30" s="40">
        <f t="array" ref="O30">O$23-SUM(IF(($D$3:$D$29&lt;=$L30)*($C$3:$C$29=O$24),1))+SUM(IF(($E$3:$E$29&lt;=$L30)*($C$3:$C$29=O$24),1))</f>
        <v>16</v>
      </c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D12" sqref="D12"/>
    </sheetView>
  </sheetViews>
  <sheetFormatPr defaultRowHeight="16.5" x14ac:dyDescent="0.3"/>
  <cols>
    <col min="1" max="1" width="14.5" bestFit="1" customWidth="1"/>
    <col min="2" max="2" width="9.375" bestFit="1" customWidth="1"/>
    <col min="3" max="3" width="7.375" bestFit="1" customWidth="1"/>
    <col min="4" max="4" width="14.5" bestFit="1" customWidth="1"/>
    <col min="5" max="29" width="11.25" bestFit="1" customWidth="1"/>
    <col min="30" max="30" width="7.375" bestFit="1" customWidth="1"/>
  </cols>
  <sheetData>
    <row r="1" spans="1:4" x14ac:dyDescent="0.3">
      <c r="A1" s="32" t="s">
        <v>187</v>
      </c>
      <c r="B1" t="s" vm="1">
        <v>188</v>
      </c>
    </row>
    <row r="3" spans="1:4" x14ac:dyDescent="0.3">
      <c r="A3" s="32" t="s">
        <v>68</v>
      </c>
      <c r="B3" s="32" t="s">
        <v>70</v>
      </c>
      <c r="C3" t="s">
        <v>192</v>
      </c>
      <c r="D3" t="s">
        <v>191</v>
      </c>
    </row>
    <row r="4" spans="1:4" x14ac:dyDescent="0.3">
      <c r="A4" t="s">
        <v>65</v>
      </c>
      <c r="C4">
        <v>7</v>
      </c>
      <c r="D4" s="33">
        <v>12565</v>
      </c>
    </row>
    <row r="5" spans="1:4" x14ac:dyDescent="0.3">
      <c r="B5" t="s">
        <v>77</v>
      </c>
      <c r="C5">
        <v>5</v>
      </c>
      <c r="D5" s="33">
        <v>15197</v>
      </c>
    </row>
    <row r="6" spans="1:4" x14ac:dyDescent="0.3">
      <c r="B6" t="s">
        <v>75</v>
      </c>
      <c r="C6">
        <v>2</v>
      </c>
      <c r="D6" s="33">
        <v>5985</v>
      </c>
    </row>
    <row r="7" spans="1:4" x14ac:dyDescent="0.3">
      <c r="A7" t="s">
        <v>76</v>
      </c>
      <c r="C7">
        <v>10</v>
      </c>
      <c r="D7" s="33">
        <v>16397.5</v>
      </c>
    </row>
    <row r="8" spans="1:4" x14ac:dyDescent="0.3">
      <c r="B8" t="s">
        <v>74</v>
      </c>
      <c r="C8">
        <v>4</v>
      </c>
      <c r="D8" s="33">
        <v>15575</v>
      </c>
    </row>
    <row r="9" spans="1:4" x14ac:dyDescent="0.3">
      <c r="B9" t="s">
        <v>77</v>
      </c>
      <c r="C9">
        <v>4</v>
      </c>
      <c r="D9" s="33">
        <v>17762.5</v>
      </c>
    </row>
    <row r="10" spans="1:4" x14ac:dyDescent="0.3">
      <c r="B10" t="s">
        <v>75</v>
      </c>
      <c r="C10">
        <v>2</v>
      </c>
      <c r="D10" s="33">
        <v>15312.5</v>
      </c>
    </row>
    <row r="11" spans="1:4" x14ac:dyDescent="0.3">
      <c r="A11" t="s">
        <v>189</v>
      </c>
      <c r="C11">
        <v>10</v>
      </c>
      <c r="D11" s="33">
        <v>15001</v>
      </c>
    </row>
    <row r="12" spans="1:4" x14ac:dyDescent="0.3">
      <c r="B12" t="s">
        <v>75</v>
      </c>
      <c r="C12">
        <v>7</v>
      </c>
      <c r="D12" s="33">
        <v>13335</v>
      </c>
    </row>
    <row r="13" spans="1:4" x14ac:dyDescent="0.3">
      <c r="B13" t="s">
        <v>74</v>
      </c>
      <c r="C13">
        <v>3</v>
      </c>
      <c r="D13" s="33">
        <v>18888.333333333332</v>
      </c>
    </row>
    <row r="14" spans="1:4" x14ac:dyDescent="0.3">
      <c r="A14" t="s">
        <v>190</v>
      </c>
      <c r="C14">
        <v>27</v>
      </c>
      <c r="D14" s="33">
        <v>14886.666666666666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workbookViewId="0">
      <selection activeCell="G21" sqref="G21"/>
    </sheetView>
  </sheetViews>
  <sheetFormatPr defaultRowHeight="16.5" outlineLevelRow="3" x14ac:dyDescent="0.3"/>
  <cols>
    <col min="1" max="1" width="8" customWidth="1"/>
    <col min="3" max="3" width="6.625" customWidth="1"/>
    <col min="5" max="5" width="11.25" bestFit="1" customWidth="1"/>
    <col min="6" max="6" width="11.875" bestFit="1" customWidth="1"/>
    <col min="7" max="7" width="12.375" bestFit="1" customWidth="1"/>
  </cols>
  <sheetData>
    <row r="1" spans="1:7" x14ac:dyDescent="0.3">
      <c r="A1" t="s">
        <v>0</v>
      </c>
    </row>
    <row r="2" spans="1:7" x14ac:dyDescent="0.3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3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9" si="0">C3*D3</f>
        <v>285000</v>
      </c>
      <c r="F3" s="1" t="s">
        <v>133</v>
      </c>
      <c r="G3" s="29">
        <v>6</v>
      </c>
    </row>
    <row r="4" spans="1:7" outlineLevel="3" x14ac:dyDescent="0.3">
      <c r="A4" s="1" t="s">
        <v>139</v>
      </c>
      <c r="B4" s="1" t="s">
        <v>140</v>
      </c>
      <c r="C4" s="8">
        <v>25</v>
      </c>
      <c r="D4" s="7">
        <v>5300</v>
      </c>
      <c r="E4" s="7">
        <f t="shared" si="0"/>
        <v>132500</v>
      </c>
      <c r="F4" s="1" t="s">
        <v>133</v>
      </c>
      <c r="G4" s="29">
        <v>6</v>
      </c>
    </row>
    <row r="5" spans="1:7" outlineLevel="3" x14ac:dyDescent="0.3">
      <c r="A5" s="1" t="s">
        <v>146</v>
      </c>
      <c r="B5" s="1" t="s">
        <v>140</v>
      </c>
      <c r="C5" s="8">
        <v>90</v>
      </c>
      <c r="D5" s="7">
        <v>5300</v>
      </c>
      <c r="E5" s="7">
        <f t="shared" si="0"/>
        <v>477000</v>
      </c>
      <c r="F5" s="1" t="s">
        <v>133</v>
      </c>
      <c r="G5" s="29">
        <v>24</v>
      </c>
    </row>
    <row r="6" spans="1:7" outlineLevel="3" x14ac:dyDescent="0.3">
      <c r="A6" s="1" t="s">
        <v>151</v>
      </c>
      <c r="B6" s="1" t="s">
        <v>137</v>
      </c>
      <c r="C6" s="8">
        <v>120</v>
      </c>
      <c r="D6" s="7">
        <v>2500</v>
      </c>
      <c r="E6" s="7">
        <f t="shared" si="0"/>
        <v>300000</v>
      </c>
      <c r="F6" s="1" t="s">
        <v>133</v>
      </c>
      <c r="G6" s="29">
        <v>9</v>
      </c>
    </row>
    <row r="7" spans="1:7" outlineLevel="3" x14ac:dyDescent="0.3">
      <c r="A7" s="1" t="s">
        <v>152</v>
      </c>
      <c r="B7" s="1" t="s">
        <v>140</v>
      </c>
      <c r="C7" s="8">
        <v>32</v>
      </c>
      <c r="D7" s="7">
        <v>5300</v>
      </c>
      <c r="E7" s="7">
        <f t="shared" si="0"/>
        <v>169600</v>
      </c>
      <c r="F7" s="1" t="s">
        <v>133</v>
      </c>
      <c r="G7" s="29">
        <v>6</v>
      </c>
    </row>
    <row r="8" spans="1:7" outlineLevel="3" x14ac:dyDescent="0.3">
      <c r="A8" s="1" t="s">
        <v>154</v>
      </c>
      <c r="B8" s="1" t="s">
        <v>140</v>
      </c>
      <c r="C8" s="8">
        <v>21</v>
      </c>
      <c r="D8" s="7">
        <v>5300</v>
      </c>
      <c r="E8" s="7">
        <f t="shared" si="0"/>
        <v>111300</v>
      </c>
      <c r="F8" s="1" t="s">
        <v>133</v>
      </c>
      <c r="G8" s="29">
        <v>2</v>
      </c>
    </row>
    <row r="9" spans="1:7" outlineLevel="3" x14ac:dyDescent="0.3">
      <c r="A9" s="1" t="s">
        <v>160</v>
      </c>
      <c r="B9" s="1" t="s">
        <v>149</v>
      </c>
      <c r="C9" s="8">
        <v>20</v>
      </c>
      <c r="D9" s="7">
        <v>2000</v>
      </c>
      <c r="E9" s="7">
        <f t="shared" si="0"/>
        <v>40000</v>
      </c>
      <c r="F9" s="1" t="s">
        <v>133</v>
      </c>
      <c r="G9" s="29">
        <v>2</v>
      </c>
    </row>
    <row r="10" spans="1:7" outlineLevel="2" x14ac:dyDescent="0.3">
      <c r="A10" s="1">
        <f>SUBTOTAL(3,A3:A9)</f>
        <v>7</v>
      </c>
      <c r="B10" s="1"/>
      <c r="C10" s="8"/>
      <c r="D10" s="7"/>
      <c r="E10" s="7"/>
      <c r="F10" s="34" t="s">
        <v>197</v>
      </c>
      <c r="G10" s="29"/>
    </row>
    <row r="11" spans="1:7" outlineLevel="1" x14ac:dyDescent="0.3">
      <c r="A11" s="1"/>
      <c r="B11" s="1"/>
      <c r="C11" s="8"/>
      <c r="D11" s="7"/>
      <c r="E11" s="7"/>
      <c r="F11" s="34" t="s">
        <v>193</v>
      </c>
      <c r="G11" s="39">
        <f>SUBTOTAL(1,G3:G9)</f>
        <v>7.8571428571428568</v>
      </c>
    </row>
    <row r="12" spans="1:7" outlineLevel="3" x14ac:dyDescent="0.3">
      <c r="A12" s="1" t="s">
        <v>136</v>
      </c>
      <c r="B12" s="1" t="s">
        <v>137</v>
      </c>
      <c r="C12" s="8">
        <v>90</v>
      </c>
      <c r="D12" s="7">
        <v>2500</v>
      </c>
      <c r="E12" s="7">
        <f t="shared" ref="E12:E18" si="1">C12*D12</f>
        <v>225000</v>
      </c>
      <c r="F12" s="1" t="s">
        <v>138</v>
      </c>
      <c r="G12" s="29">
        <v>9</v>
      </c>
    </row>
    <row r="13" spans="1:7" outlineLevel="3" x14ac:dyDescent="0.3">
      <c r="A13" s="1" t="s">
        <v>141</v>
      </c>
      <c r="B13" s="1" t="s">
        <v>142</v>
      </c>
      <c r="C13" s="8">
        <v>80</v>
      </c>
      <c r="D13" s="7">
        <v>1500</v>
      </c>
      <c r="E13" s="7">
        <f t="shared" si="1"/>
        <v>120000</v>
      </c>
      <c r="F13" s="1" t="s">
        <v>138</v>
      </c>
      <c r="G13" s="29">
        <v>6</v>
      </c>
    </row>
    <row r="14" spans="1:7" outlineLevel="3" x14ac:dyDescent="0.3">
      <c r="A14" s="1" t="s">
        <v>143</v>
      </c>
      <c r="B14" s="1" t="s">
        <v>132</v>
      </c>
      <c r="C14" s="8">
        <v>50</v>
      </c>
      <c r="D14" s="7">
        <v>3000</v>
      </c>
      <c r="E14" s="7">
        <f t="shared" si="1"/>
        <v>150000</v>
      </c>
      <c r="F14" s="1" t="s">
        <v>138</v>
      </c>
      <c r="G14" s="29">
        <v>6</v>
      </c>
    </row>
    <row r="15" spans="1:7" outlineLevel="3" x14ac:dyDescent="0.3">
      <c r="A15" s="1" t="s">
        <v>144</v>
      </c>
      <c r="B15" s="1" t="s">
        <v>142</v>
      </c>
      <c r="C15" s="8">
        <v>55</v>
      </c>
      <c r="D15" s="7">
        <v>1500</v>
      </c>
      <c r="E15" s="7">
        <f t="shared" si="1"/>
        <v>82500</v>
      </c>
      <c r="F15" s="1" t="s">
        <v>138</v>
      </c>
      <c r="G15" s="29">
        <v>2</v>
      </c>
    </row>
    <row r="16" spans="1:7" outlineLevel="3" x14ac:dyDescent="0.3">
      <c r="A16" s="1" t="s">
        <v>153</v>
      </c>
      <c r="B16" s="1" t="s">
        <v>132</v>
      </c>
      <c r="C16" s="8">
        <v>110</v>
      </c>
      <c r="D16" s="7">
        <v>3000</v>
      </c>
      <c r="E16" s="7">
        <f t="shared" si="1"/>
        <v>330000</v>
      </c>
      <c r="F16" s="1" t="s">
        <v>138</v>
      </c>
      <c r="G16" s="29">
        <v>12</v>
      </c>
    </row>
    <row r="17" spans="1:7" outlineLevel="3" x14ac:dyDescent="0.3">
      <c r="A17" s="1" t="s">
        <v>156</v>
      </c>
      <c r="B17" s="1" t="s">
        <v>137</v>
      </c>
      <c r="C17" s="8">
        <v>55</v>
      </c>
      <c r="D17" s="7">
        <v>2500</v>
      </c>
      <c r="E17" s="7">
        <f t="shared" si="1"/>
        <v>137500</v>
      </c>
      <c r="F17" s="1" t="s">
        <v>138</v>
      </c>
      <c r="G17" s="29">
        <v>6</v>
      </c>
    </row>
    <row r="18" spans="1:7" outlineLevel="3" x14ac:dyDescent="0.3">
      <c r="A18" s="1" t="s">
        <v>157</v>
      </c>
      <c r="B18" s="1" t="s">
        <v>137</v>
      </c>
      <c r="C18" s="8">
        <v>50</v>
      </c>
      <c r="D18" s="7">
        <v>2500</v>
      </c>
      <c r="E18" s="7">
        <f t="shared" si="1"/>
        <v>125000</v>
      </c>
      <c r="F18" s="1" t="s">
        <v>138</v>
      </c>
      <c r="G18" s="29">
        <v>3</v>
      </c>
    </row>
    <row r="19" spans="1:7" outlineLevel="2" x14ac:dyDescent="0.3">
      <c r="A19" s="1">
        <f>SUBTOTAL(3,A12:A18)</f>
        <v>7</v>
      </c>
      <c r="B19" s="1"/>
      <c r="C19" s="8"/>
      <c r="D19" s="7"/>
      <c r="E19" s="7"/>
      <c r="F19" s="34" t="s">
        <v>198</v>
      </c>
      <c r="G19" s="29"/>
    </row>
    <row r="20" spans="1:7" outlineLevel="1" x14ac:dyDescent="0.3">
      <c r="A20" s="1"/>
      <c r="B20" s="1"/>
      <c r="C20" s="8"/>
      <c r="D20" s="7"/>
      <c r="E20" s="7"/>
      <c r="F20" s="34" t="s">
        <v>194</v>
      </c>
      <c r="G20" s="39">
        <f>SUBTOTAL(1,G12:G18)</f>
        <v>6.2857142857142856</v>
      </c>
    </row>
    <row r="21" spans="1:7" outlineLevel="3" x14ac:dyDescent="0.3">
      <c r="A21" s="1" t="s">
        <v>134</v>
      </c>
      <c r="B21" s="1" t="s">
        <v>132</v>
      </c>
      <c r="C21" s="8">
        <v>55</v>
      </c>
      <c r="D21" s="7">
        <v>3000</v>
      </c>
      <c r="E21" s="7">
        <f t="shared" ref="E21:E28" si="2">C21*D21</f>
        <v>165000</v>
      </c>
      <c r="F21" s="1" t="s">
        <v>135</v>
      </c>
      <c r="G21" s="29">
        <v>3</v>
      </c>
    </row>
    <row r="22" spans="1:7" outlineLevel="3" x14ac:dyDescent="0.3">
      <c r="A22" s="1" t="s">
        <v>145</v>
      </c>
      <c r="B22" s="1" t="s">
        <v>140</v>
      </c>
      <c r="C22" s="8">
        <v>25</v>
      </c>
      <c r="D22" s="7">
        <v>5300</v>
      </c>
      <c r="E22" s="7">
        <f t="shared" si="2"/>
        <v>132500</v>
      </c>
      <c r="F22" s="1" t="s">
        <v>135</v>
      </c>
      <c r="G22" s="29">
        <v>3</v>
      </c>
    </row>
    <row r="23" spans="1:7" outlineLevel="3" x14ac:dyDescent="0.3">
      <c r="A23" s="1" t="s">
        <v>147</v>
      </c>
      <c r="B23" s="1" t="s">
        <v>142</v>
      </c>
      <c r="C23" s="8">
        <v>60</v>
      </c>
      <c r="D23" s="7">
        <v>1500</v>
      </c>
      <c r="E23" s="7">
        <f t="shared" si="2"/>
        <v>90000</v>
      </c>
      <c r="F23" s="1" t="s">
        <v>135</v>
      </c>
      <c r="G23" s="29">
        <v>3</v>
      </c>
    </row>
    <row r="24" spans="1:7" outlineLevel="3" x14ac:dyDescent="0.3">
      <c r="A24" s="1" t="s">
        <v>148</v>
      </c>
      <c r="B24" s="1" t="s">
        <v>149</v>
      </c>
      <c r="C24" s="8">
        <v>20</v>
      </c>
      <c r="D24" s="7">
        <v>2000</v>
      </c>
      <c r="E24" s="7">
        <f t="shared" si="2"/>
        <v>40000</v>
      </c>
      <c r="F24" s="1" t="s">
        <v>135</v>
      </c>
      <c r="G24" s="29">
        <v>2</v>
      </c>
    </row>
    <row r="25" spans="1:7" outlineLevel="3" x14ac:dyDescent="0.3">
      <c r="A25" s="1" t="s">
        <v>150</v>
      </c>
      <c r="B25" s="1" t="s">
        <v>149</v>
      </c>
      <c r="C25" s="8">
        <v>100</v>
      </c>
      <c r="D25" s="7">
        <v>2000</v>
      </c>
      <c r="E25" s="7">
        <f t="shared" si="2"/>
        <v>200000</v>
      </c>
      <c r="F25" s="1" t="s">
        <v>135</v>
      </c>
      <c r="G25" s="29">
        <v>6</v>
      </c>
    </row>
    <row r="26" spans="1:7" outlineLevel="3" x14ac:dyDescent="0.3">
      <c r="A26" s="1" t="s">
        <v>155</v>
      </c>
      <c r="B26" s="1" t="s">
        <v>149</v>
      </c>
      <c r="C26" s="8">
        <v>30</v>
      </c>
      <c r="D26" s="7">
        <v>2000</v>
      </c>
      <c r="E26" s="7">
        <f t="shared" si="2"/>
        <v>60000</v>
      </c>
      <c r="F26" s="1" t="s">
        <v>135</v>
      </c>
      <c r="G26" s="29">
        <v>3</v>
      </c>
    </row>
    <row r="27" spans="1:7" outlineLevel="3" x14ac:dyDescent="0.3">
      <c r="A27" s="1" t="s">
        <v>158</v>
      </c>
      <c r="B27" s="1" t="s">
        <v>132</v>
      </c>
      <c r="C27" s="8">
        <v>20</v>
      </c>
      <c r="D27" s="7">
        <v>3000</v>
      </c>
      <c r="E27" s="7">
        <f t="shared" si="2"/>
        <v>60000</v>
      </c>
      <c r="F27" s="1" t="s">
        <v>135</v>
      </c>
      <c r="G27" s="29">
        <v>2</v>
      </c>
    </row>
    <row r="28" spans="1:7" outlineLevel="3" x14ac:dyDescent="0.3">
      <c r="A28" s="1" t="s">
        <v>159</v>
      </c>
      <c r="B28" s="1" t="s">
        <v>142</v>
      </c>
      <c r="C28" s="8">
        <v>45</v>
      </c>
      <c r="D28" s="7">
        <v>1500</v>
      </c>
      <c r="E28" s="7">
        <f t="shared" si="2"/>
        <v>67500</v>
      </c>
      <c r="F28" s="1" t="s">
        <v>135</v>
      </c>
      <c r="G28" s="29">
        <v>2</v>
      </c>
    </row>
    <row r="29" spans="1:7" outlineLevel="2" x14ac:dyDescent="0.3">
      <c r="A29" s="31">
        <f>SUBTOTAL(3,A21:A28)</f>
        <v>8</v>
      </c>
      <c r="B29" s="31"/>
      <c r="D29" s="35"/>
      <c r="E29" s="35"/>
      <c r="F29" s="37" t="s">
        <v>199</v>
      </c>
      <c r="G29" s="36"/>
    </row>
    <row r="30" spans="1:7" outlineLevel="1" x14ac:dyDescent="0.3">
      <c r="A30" s="31"/>
      <c r="B30" s="31"/>
      <c r="D30" s="35"/>
      <c r="E30" s="35"/>
      <c r="F30" s="37" t="s">
        <v>195</v>
      </c>
      <c r="G30" s="38">
        <f>SUBTOTAL(1,G21:G28)</f>
        <v>3</v>
      </c>
    </row>
    <row r="31" spans="1:7" x14ac:dyDescent="0.3">
      <c r="A31" s="31">
        <f>SUBTOTAL(3,A3:A28)</f>
        <v>22</v>
      </c>
      <c r="B31" s="31"/>
      <c r="D31" s="35"/>
      <c r="E31" s="35"/>
      <c r="F31" s="37" t="s">
        <v>200</v>
      </c>
      <c r="G31" s="36"/>
    </row>
    <row r="32" spans="1:7" x14ac:dyDescent="0.3">
      <c r="A32" s="31"/>
      <c r="B32" s="31"/>
      <c r="D32" s="35"/>
      <c r="E32" s="35"/>
      <c r="F32" s="37" t="s">
        <v>196</v>
      </c>
      <c r="G32" s="38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~200까지만 주문 가능" sqref="C12:C18 C3:C9 C21:C28" xr:uid="{2DA1C33C-D30A-40C8-8C45-408CE8EB6AAC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F4" sqref="F4:F20"/>
    </sheetView>
  </sheetViews>
  <sheetFormatPr defaultRowHeight="16.5" x14ac:dyDescent="0.3"/>
  <cols>
    <col min="2" max="2" width="10" customWidth="1"/>
    <col min="4" max="4" width="9.75" customWidth="1"/>
    <col min="5" max="5" width="10.25" customWidth="1"/>
    <col min="6" max="6" width="13.625" customWidth="1"/>
    <col min="7" max="7" width="3.875" customWidth="1"/>
  </cols>
  <sheetData>
    <row r="2" spans="1:6" x14ac:dyDescent="0.3">
      <c r="A2" t="s">
        <v>185</v>
      </c>
    </row>
    <row r="3" spans="1:6" x14ac:dyDescent="0.3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3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28">
        <v>17535</v>
      </c>
    </row>
    <row r="5" spans="1:6" x14ac:dyDescent="0.3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28">
        <v>9450</v>
      </c>
    </row>
    <row r="6" spans="1:6" x14ac:dyDescent="0.3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28">
        <v>3675</v>
      </c>
    </row>
    <row r="7" spans="1:6" x14ac:dyDescent="0.3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28">
        <v>5845</v>
      </c>
    </row>
    <row r="8" spans="1:6" x14ac:dyDescent="0.3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28">
        <v>35350</v>
      </c>
    </row>
    <row r="9" spans="1:6" x14ac:dyDescent="0.3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28">
        <v>28105</v>
      </c>
    </row>
    <row r="10" spans="1:6" x14ac:dyDescent="0.3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28">
        <v>4480</v>
      </c>
    </row>
    <row r="11" spans="1:6" x14ac:dyDescent="0.3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28">
        <v>8295</v>
      </c>
    </row>
    <row r="12" spans="1:6" x14ac:dyDescent="0.3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28">
        <v>12250</v>
      </c>
    </row>
    <row r="13" spans="1:6" x14ac:dyDescent="0.3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28">
        <v>21175</v>
      </c>
    </row>
    <row r="14" spans="1:6" x14ac:dyDescent="0.3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28">
        <v>21665</v>
      </c>
    </row>
    <row r="15" spans="1:6" x14ac:dyDescent="0.3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28">
        <v>53130</v>
      </c>
    </row>
    <row r="16" spans="1:6" x14ac:dyDescent="0.3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28">
        <v>11165</v>
      </c>
    </row>
    <row r="17" spans="1:6" x14ac:dyDescent="0.3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28">
        <v>2835</v>
      </c>
    </row>
    <row r="18" spans="1:6" x14ac:dyDescent="0.3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28">
        <v>6020</v>
      </c>
    </row>
    <row r="19" spans="1:6" x14ac:dyDescent="0.3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28">
        <v>3535</v>
      </c>
    </row>
    <row r="20" spans="1:6" x14ac:dyDescent="0.3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28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workbookViewId="0">
      <selection activeCell="N21" sqref="N21"/>
    </sheetView>
  </sheetViews>
  <sheetFormatPr defaultRowHeight="16.5" x14ac:dyDescent="0.3"/>
  <cols>
    <col min="2" max="2" width="17.25" bestFit="1" customWidth="1"/>
    <col min="3" max="3" width="11.875" bestFit="1" customWidth="1"/>
  </cols>
  <sheetData>
    <row r="1" spans="1:4" x14ac:dyDescent="0.3">
      <c r="A1" t="s">
        <v>0</v>
      </c>
      <c r="B1" t="s">
        <v>178</v>
      </c>
    </row>
    <row r="2" spans="1:4" x14ac:dyDescent="0.3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3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3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3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3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3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3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3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3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3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A2" sqref="A1:E3"/>
    </sheetView>
  </sheetViews>
  <sheetFormatPr defaultRowHeight="16.5" x14ac:dyDescent="0.3"/>
  <cols>
    <col min="1" max="1" width="11.125" bestFit="1" customWidth="1"/>
    <col min="3" max="3" width="9.875" customWidth="1"/>
    <col min="6" max="6" width="10.625" customWidth="1"/>
  </cols>
  <sheetData>
    <row r="1" spans="1:5" x14ac:dyDescent="0.3">
      <c r="A1" t="s">
        <v>0</v>
      </c>
    </row>
    <row r="2" spans="1:5" x14ac:dyDescent="0.3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3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3">
      <c r="A4" s="8"/>
      <c r="B4" s="8"/>
      <c r="C4" s="8"/>
      <c r="D4" s="8"/>
      <c r="E4" s="8"/>
    </row>
    <row r="5" spans="1:5" x14ac:dyDescent="0.3">
      <c r="A5" s="8"/>
      <c r="B5" s="8"/>
      <c r="C5" s="8"/>
      <c r="D5" s="8"/>
      <c r="E5" s="8"/>
    </row>
    <row r="6" spans="1:5" x14ac:dyDescent="0.3">
      <c r="A6" s="8"/>
      <c r="B6" s="8"/>
      <c r="C6" s="8"/>
      <c r="D6" s="8"/>
      <c r="E6" s="8"/>
    </row>
    <row r="7" spans="1:5" x14ac:dyDescent="0.3">
      <c r="A7" s="8"/>
      <c r="B7" s="8"/>
      <c r="C7" s="8"/>
      <c r="D7" s="8"/>
      <c r="E7" s="8"/>
    </row>
    <row r="8" spans="1:5" x14ac:dyDescent="0.3">
      <c r="A8" s="8"/>
      <c r="B8" s="8"/>
      <c r="C8" s="8"/>
      <c r="D8" s="8"/>
      <c r="E8" s="8"/>
    </row>
    <row r="9" spans="1:5" x14ac:dyDescent="0.3">
      <c r="A9" s="8"/>
      <c r="B9" s="8"/>
      <c r="C9" s="8"/>
      <c r="D9" s="8"/>
      <c r="E9" s="8"/>
    </row>
    <row r="10" spans="1:5" x14ac:dyDescent="0.3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161925</xdr:colOff>
                <xdr:row>0</xdr:row>
                <xdr:rowOff>85725</xdr:rowOff>
              </from>
              <to>
                <xdr:col>5</xdr:col>
                <xdr:colOff>800100</xdr:colOff>
                <xdr:row>2</xdr:row>
                <xdr:rowOff>95250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W J B K W R H j L l m k A A A A 9 Q A A A B I A H A B D b 2 5 m a W c v U G F j a 2 F n Z S 5 4 b W w g o h g A K K A U A A A A A A A A A A A A A A A A A A A A A A A A A A A A h Y 8 x D o I w G I W v Q r r T F o j R k J 8 y O C q J 0 c S 4 N r V C A 7 S G F s v d H D y S V x C j q J v j + 9 4 3 v H e / 3 i A f 2 i a 4 y M 4 q o z M U Y Y o C q Y U 5 K l 1 m q H e n c I F y B h s u a l 7 K Y J S 1 T Q d 7 z F D l 3 D k l x H u P f Y J N V 5 K Y 0 o g c i v V O V L L l 6 C O r / 3 K o t H V c C 4 k Y 7 F 9 j W I y j J M G z O a Z A J g a F 0 t 8 + H u c + 2 x 8 I y 7 5 x f S d Z b c L V F s g U g b w v s A d Q S w M E F A A C A A g A W J B K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i Q S l k o i k e 4 D g A A A B E A A A A T A B w A R m 9 y b X V s Y X M v U 2 V j d G l v b j E u b S C i G A A o o B Q A A A A A A A A A A A A A A A A A A A A A A A A A A A A r T k 0 u y c z P U w i G 0 I b W A F B L A Q I t A B Q A A g A I A F i Q S l k R 4 y 5 Z p A A A A P U A A A A S A A A A A A A A A A A A A A A A A A A A A A B D b 2 5 m a W c v U G F j a 2 F n Z S 5 4 b W x Q S w E C L Q A U A A I A C A B Y k E p Z D 8 r p q 6 Q A A A D p A A A A E w A A A A A A A A A A A A A A A A D w A A A A W 0 N v b n R l b n R f V H l w Z X N d L n h t b F B L A Q I t A B Q A A g A I A F i Q S l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Q g T L d c w + p R J Z 9 F b i i M C C + A A A A A A I A A A A A A B B m A A A A A Q A A I A A A A C b h n H 4 Z o w 9 m 6 A I n b i t u q u t k L o I w H f y Z f U 7 1 o H 4 k o F 1 t A A A A A A 6 A A A A A A g A A I A A A A D i K T x N f z b W 2 E 0 o 8 a j e o 7 0 N U s e 7 Y H 9 c i f I h 1 b J p o 6 z s I U A A A A M C D 6 T f I a I M T c g m a 5 e L M M n 4 G y 0 0 9 3 O a r i B d + p 8 t f D w P 2 B z H L W m K d W I S u 8 m e H 6 r 0 v R l 6 j b r M K v W V G o m g Q A v w Z Q T n 5 7 n M k g M Z r Q s B E G z 6 K M z A U Q A A A A N O K D I 0 y 8 j B + e 6 U v S h o K K v 3 / Y v r q 2 H Y 4 a u u q 1 l N S O I E S s z 8 U Y W U O 1 i a o B G V 5 n N H d w x p y s h f A B c K 4 C N R I Z q g j H j Q = < / D a t a M a s h u p > 
</file>

<file path=customXml/itemProps1.xml><?xml version="1.0" encoding="utf-8"?>
<ds:datastoreItem xmlns:ds="http://schemas.openxmlformats.org/officeDocument/2006/customXml" ds:itemID="{1DFDE9DF-5720-4DBD-B100-CADD189A38D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Hayeong Son</cp:lastModifiedBy>
  <cp:lastPrinted>2024-10-10T09:01:48Z</cp:lastPrinted>
  <dcterms:created xsi:type="dcterms:W3CDTF">2023-05-30T06:41:20Z</dcterms:created>
  <dcterms:modified xsi:type="dcterms:W3CDTF">2024-10-10T09:39:55Z</dcterms:modified>
</cp:coreProperties>
</file>