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tlsdb\Desktop\시험장따라하기\06회\"/>
    </mc:Choice>
  </mc:AlternateContent>
  <xr:revisionPtr revIDLastSave="0" documentId="13_ncr:1_{B83AEC32-992B-4A81-B15C-361BE0AAA7AE}" xr6:coauthVersionLast="47" xr6:coauthVersionMax="47" xr10:uidLastSave="{00000000-0000-0000-0000-000000000000}"/>
  <bookViews>
    <workbookView xWindow="1950" yWindow="1950" windowWidth="21600" windowHeight="11385" activeTab="6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3" l="1" a="1"/>
  <c r="P15" i="3" s="1"/>
  <c r="P16" i="3" a="1"/>
  <c r="P16" i="3" s="1"/>
  <c r="P17" i="3" a="1"/>
  <c r="P17" i="3" s="1"/>
  <c r="P18" i="3" a="1"/>
  <c r="P18" i="3"/>
  <c r="P19" i="3" a="1"/>
  <c r="P19" i="3" s="1"/>
  <c r="P20" i="3" a="1"/>
  <c r="P20" i="3" s="1"/>
  <c r="P14" i="3" a="1"/>
  <c r="P14" i="3" s="1"/>
  <c r="P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A4" i="3" a="1"/>
  <c r="A4" i="3" s="1"/>
  <c r="A5" i="3" a="1"/>
  <c r="A5" i="3"/>
  <c r="A6" i="3" a="1"/>
  <c r="A6" i="3" s="1"/>
  <c r="A7" i="3" a="1"/>
  <c r="A7" i="3"/>
  <c r="A8" i="3" a="1"/>
  <c r="A8" i="3" s="1"/>
  <c r="A9" i="3" a="1"/>
  <c r="A9" i="3" s="1"/>
  <c r="A10" i="3" a="1"/>
  <c r="A10" i="3" s="1"/>
  <c r="A11" i="3" a="1"/>
  <c r="A11" i="3"/>
  <c r="A12" i="3" a="1"/>
  <c r="A12" i="3" s="1"/>
  <c r="A13" i="3" a="1"/>
  <c r="A13" i="3" s="1"/>
  <c r="A14" i="3" a="1"/>
  <c r="A14" i="3" s="1"/>
  <c r="A15" i="3" a="1"/>
  <c r="A15" i="3"/>
  <c r="A16" i="3" a="1"/>
  <c r="A16" i="3" s="1"/>
  <c r="A17" i="3" a="1"/>
  <c r="A17" i="3" s="1"/>
  <c r="A18" i="3" a="1"/>
  <c r="A18" i="3" s="1"/>
  <c r="A19" i="3" a="1"/>
  <c r="A19" i="3"/>
  <c r="A20" i="3" a="1"/>
  <c r="A20" i="3" s="1"/>
  <c r="A21" i="3" a="1"/>
  <c r="A21" i="3" s="1"/>
  <c r="A22" i="3" a="1"/>
  <c r="A22" i="3" s="1"/>
  <c r="A23" i="3" a="1"/>
  <c r="A23" i="3"/>
  <c r="A24" i="3" a="1"/>
  <c r="A24" i="3" s="1"/>
  <c r="A25" i="3" a="1"/>
  <c r="A25" i="3" s="1"/>
  <c r="A26" i="3" a="1"/>
  <c r="A26" i="3" s="1"/>
  <c r="A27" i="3" a="1"/>
  <c r="A27" i="3" s="1"/>
  <c r="A28" i="3" a="1"/>
  <c r="A28" i="3" s="1"/>
  <c r="A29" i="3" a="1"/>
  <c r="A29" i="3" s="1"/>
  <c r="A30" i="3" a="1"/>
  <c r="A30" i="3" s="1"/>
  <c r="A31" i="3" a="1"/>
  <c r="A31" i="3" s="1"/>
  <c r="A32" i="3" a="1"/>
  <c r="A32" i="3" s="1"/>
  <c r="A33" i="3" a="1"/>
  <c r="A33" i="3" s="1"/>
  <c r="A34" i="3" a="1"/>
  <c r="A34" i="3" s="1"/>
  <c r="A35" i="3" a="1"/>
  <c r="A35" i="3" s="1"/>
  <c r="A3" i="3" a="1"/>
  <c r="A3" i="3" s="1"/>
  <c r="A34" i="1"/>
  <c r="A33" i="1"/>
  <c r="E13" i="6"/>
  <c r="E12" i="6"/>
  <c r="E11" i="6"/>
  <c r="E10" i="6"/>
  <c r="E9" i="6"/>
  <c r="E8" i="6"/>
  <c r="E7" i="6"/>
  <c r="E6" i="6"/>
  <c r="E5" i="6"/>
  <c r="E4" i="6"/>
  <c r="M5" i="3" a="1"/>
  <c r="M9" i="3" a="1"/>
  <c r="M13" i="3" a="1"/>
  <c r="M17" i="3" a="1"/>
  <c r="M21" i="3" a="1"/>
  <c r="M25" i="3" a="1"/>
  <c r="M29" i="3" a="1"/>
  <c r="M33" i="3" a="1"/>
  <c r="M6" i="3" a="1"/>
  <c r="M10" i="3" a="1"/>
  <c r="M14" i="3" a="1"/>
  <c r="M18" i="3" a="1"/>
  <c r="M22" i="3" a="1"/>
  <c r="M26" i="3" a="1"/>
  <c r="M30" i="3" a="1"/>
  <c r="M34" i="3" a="1"/>
  <c r="M8" i="3" a="1"/>
  <c r="M12" i="3" a="1"/>
  <c r="M24" i="3" a="1"/>
  <c r="M32" i="3" a="1"/>
  <c r="M7" i="3" a="1"/>
  <c r="M11" i="3" a="1"/>
  <c r="M15" i="3" a="1"/>
  <c r="M19" i="3" a="1"/>
  <c r="M23" i="3" a="1"/>
  <c r="M27" i="3" a="1"/>
  <c r="M31" i="3" a="1"/>
  <c r="M35" i="3" a="1"/>
  <c r="M4" i="3" a="1"/>
  <c r="M16" i="3" a="1"/>
  <c r="M20" i="3" a="1"/>
  <c r="M28" i="3" a="1"/>
  <c r="M3" i="3" a="1"/>
  <c r="M28" i="3" l="1"/>
  <c r="M20" i="3"/>
  <c r="M16" i="3"/>
  <c r="M4" i="3"/>
  <c r="M35" i="3"/>
  <c r="M31" i="3"/>
  <c r="M27" i="3"/>
  <c r="M23" i="3"/>
  <c r="M19" i="3"/>
  <c r="M15" i="3"/>
  <c r="M11" i="3"/>
  <c r="M7" i="3"/>
  <c r="M32" i="3"/>
  <c r="M24" i="3"/>
  <c r="M12" i="3"/>
  <c r="M8" i="3"/>
  <c r="M34" i="3"/>
  <c r="M30" i="3"/>
  <c r="M26" i="3"/>
  <c r="M22" i="3"/>
  <c r="M18" i="3"/>
  <c r="M14" i="3"/>
  <c r="M10" i="3"/>
  <c r="M6" i="3"/>
  <c r="M33" i="3"/>
  <c r="M29" i="3"/>
  <c r="M25" i="3"/>
  <c r="M21" i="3"/>
  <c r="M17" i="3"/>
  <c r="M13" i="3"/>
  <c r="M9" i="3"/>
  <c r="M5" i="3"/>
  <c r="M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EB9B24A5-6299-4DF5-A7F9-E22C8DDA5853}" sourceFile="C:\Users\tlsdb\Desktop\시험장따라하기\06회\요양보호.accdb" keepAlive="1" name="요양보호" type="5" refreshedVersion="8" background="1">
    <dbPr connection="Provider=Microsoft.ACE.OLEDB.12.0;User ID=Admin;Data Source=C:\Users\tlsdb\Desktop\시험장따라하기\06회\요양보호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요양보호관리대상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<sst xmlns="http://schemas.openxmlformats.org/spreadsheetml/2006/main" count="723" uniqueCount="294">
  <si>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</si>
  <si>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</si>
  <si>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</si>
  <si>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</si>
  <si>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</si>
  <si>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</si>
  <si>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</si>
  <si>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</si>
  <si>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</si>
  <si>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</si>
  <si>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</si>
  <si>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</si>
  <si>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</si>
  <si>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</si>
  <si>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</si>
  <si>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</si>
  <si>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</si>
  <si>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</si>
  <si>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</si>
  <si>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</si>
  <si>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</si>
  <si>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</si>
  <si>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</si>
  <si>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</si>
  <si>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</si>
  <si>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</si>
  <si>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</si>
  <si>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</si>
  <si>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</si>
  <si>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</si>
  <si>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</si>
  <si>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</si>
  <si>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</si>
  <si>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</si>
  <si>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</si>
  <si>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</si>
  <si>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</si>
  <si>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</si>
  <si>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</si>
  <si>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</si>
  <si>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</si>
  <si>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</si>
  <si>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</si>
  <si>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</si>
  <si>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</si>
  <si>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</si>
  <si>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</si>
  <si>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</si>
  <si>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</si>
  <si>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</si>
  <si>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</si>
  <si>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</si>
  <si>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</si>
  <si>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</si>
  <si>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</si>
  <si>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</si>
  <si>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</si>
  <si>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</si>
  <si>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</si>
  <si>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</si>
  <si>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</si>
  <si>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</si>
  <si>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</si>
  <si>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</si>
  <si>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</si>
  <si>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</si>
  <si>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</si>
  <si>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</si>
  <si>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</si>
  <si>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</si>
  <si>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</si>
  <si>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</si>
  <si>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</si>
  <si>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</si>
  <si>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</si>
  <si>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</si>
  <si>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</si>
  <si>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</si>
  <si>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</si>
  <si>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</si>
  <si>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</si>
  <si>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</si>
  <si>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</si>
  <si>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</si>
  <si>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</si>
  <si>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</si>
  <si>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</si>
  <si>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</si>
  <si>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</si>
  <si>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</si>
  <si>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</si>
  <si>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</si>
  <si>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</si>
  <si>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</si>
  <si>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</si>
  <si>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</si>
  <si>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</si>
  <si>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</si>
  <si>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</si>
  <si>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</si>
  <si>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</si>
  <si>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</si>
  <si>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</si>
  <si>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</si>
  <si>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</si>
  <si>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</si>
  <si>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</si>
  <si>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</si>
  <si>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</si>
  <si>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</si>
  <si>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</si>
  <si>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</si>
  <si>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</si>
  <si>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</si>
  <si>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</si>
  <si>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</si>
  <si>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</si>
  <si>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</si>
  <si>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</si>
  <si>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</si>
  <si>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</si>
  <si>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</si>
  <si>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</si>
  <si>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</si>
  <si>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</si>
  <si>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</si>
  <si>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</si>
  <si>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</si>
  <si>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</si>
  <si>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</si>
  <si>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</si>
  <si>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</si>
  <si>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</si>
  <si>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</si>
  <si>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</si>
  <si>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</si>
  <si>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</si>
  <si>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</si>
  <si>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</si>
  <si>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</si>
  <si>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</si>
  <si>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</si>
  <si>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</si>
  <si>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</si>
  <si>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</si>
  <si>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</si>
  <si>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</si>
  <si>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</si>
  <si>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</si>
  <si>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</si>
  <si>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</si>
  <si>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</si>
  <si>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</si>
  <si>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</si>
  <si>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</si>
  <si>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</si>
  <si>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</si>
  <si>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</si>
  <si>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</si>
  <si>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</si>
  <si>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</si>
  <si>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</si>
  <si>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</si>
  <si>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</si>
  <si>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</si>
  <si>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</si>
  <si>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</si>
  <si>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</si>
  <si>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</si>
  <si>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</si>
  <si>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</si>
  <si>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</si>
  <si>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</si>
  <si>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</si>
  <si>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</si>
  <si>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</si>
  <si>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</si>
  <si>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</si>
  <si>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</si>
  <si>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</si>
  <si>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</si>
  <si>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</si>
  <si>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</si>
  <si>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</si>
  <si>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</si>
  <si>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</si>
  <si>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</si>
  <si>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</si>
  <si>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</si>
  <si>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</si>
  <si>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</si>
  <si>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</si>
  <si>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</si>
  <si>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</si>
  <si>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</si>
  <si>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</si>
  <si>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</si>
  <si>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</si>
  <si>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</si>
  <si>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</si>
  <si>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</si>
  <si>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</si>
  <si>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</si>
  <si>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</si>
  <si>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</si>
  <si>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</si>
  <si>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</si>
  <si>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</si>
  <si>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</si>
  <si>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</si>
  <si>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</si>
  <si>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</si>
  <si>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</si>
  <si>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</si>
  <si>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</si>
  <si>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</si>
  <si>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</si>
  <si>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</si>
  <si>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</si>
  <si>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</si>
  <si>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</si>
  <si>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</si>
  <si>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</si>
  <si>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</si>
  <si>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</si>
  <si>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</si>
  <si>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</si>
  <si>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</si>
  <si>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</si>
  <si>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</si>
  <si>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</si>
  <si>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</si>
  <si>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</si>
  <si>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</si>
  <si>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</si>
  <si>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</si>
  <si>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</si>
  <si>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</si>
  <si>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</si>
  <si>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</si>
  <si>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</si>
  <si>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</si>
  <si>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</si>
  <si>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</si>
  <si>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</si>
  <si>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</si>
  <si>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</si>
  <si>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</si>
  <si>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</si>
  <si>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</si>
  <si>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</si>
  <si>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</si>
  <si>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</si>
  <si>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</si>
  <si>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</si>
  <si>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</si>
  <si>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</si>
  <si>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</si>
  <si>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</si>
  <si>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</si>
  <si>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</si>
  <si>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</si>
  <si>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</si>
  <si>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</si>
  <si>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</si>
  <si>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</si>
  <si>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</si>
  <si>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</si>
  <si>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</si>
  <si>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</si>
  <si>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</si>
  <si>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</si>
  <si>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A*</t>
    <phoneticPr fontId="2" type="noConversion"/>
  </si>
  <si>
    <t>B*</t>
    <phoneticPr fontId="2" type="noConversion"/>
  </si>
  <si>
    <t>환자코드</t>
    <phoneticPr fontId="2" type="noConversion"/>
  </si>
  <si>
    <t>성명</t>
    <phoneticPr fontId="2" type="noConversion"/>
  </si>
  <si>
    <t>생년월일</t>
    <phoneticPr fontId="2" type="noConversion"/>
  </si>
  <si>
    <t>진료과목</t>
    <phoneticPr fontId="2" type="noConversion"/>
  </si>
  <si>
    <t>진료일</t>
    <phoneticPr fontId="2" type="noConversion"/>
  </si>
  <si>
    <t>총합계</t>
  </si>
  <si>
    <t>(모두)</t>
  </si>
  <si>
    <t>40-49</t>
  </si>
  <si>
    <t>50-59</t>
  </si>
  <si>
    <t>60-69</t>
  </si>
  <si>
    <t>80-89</t>
  </si>
  <si>
    <t>90-100</t>
  </si>
  <si>
    <t>70-79</t>
  </si>
  <si>
    <t>30-39</t>
  </si>
  <si>
    <t>평균 : 일일투약량</t>
  </si>
  <si>
    <t>평균 : 일회투약량</t>
  </si>
  <si>
    <t>경기 최대</t>
  </si>
  <si>
    <t>서울 최대</t>
  </si>
  <si>
    <t>경기 최소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</si>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</sst>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2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78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quotePrefix="1" applyFont="1">
      <alignment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9" fillId="0" borderId="0" xfId="0" applyFo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tx>
                <c:rich>
                  <a:bodyPr/>
                  <a:lstStyle/>
                  <a:p>
                    <a:r>
                      <a:rPr lang="ko-KR" altLang="en-US"/>
                      <a:t>일일투약량</a:t>
                    </a:r>
                    <a:r>
                      <a:rPr lang="en-US" altLang="ko-KR"/>
                      <a:t>,</a:t>
                    </a:r>
                    <a:fld id="{588D45A4-87CC-4595-B368-15771EFE270B}" type="VALUE">
                      <a:rPr lang="en-US" altLang="ko-KR"/>
                      <a:pPr/>
                      <a:t>[값]</a:t>
                    </a:fld>
                    <a:endParaRPr lang="en-US" altLang="ko-K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EDFB-46F9-8E93-6407C06794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9525</xdr:colOff>
          <xdr:row>2</xdr:row>
          <xdr:rowOff>19050</xdr:rowOff>
        </xdr:from>
        <xdr:to>
          <xdr:col>6</xdr:col>
          <xdr:colOff>828675</xdr:colOff>
          <xdr:row>4</xdr:row>
          <xdr:rowOff>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</xdr:colOff>
          <xdr:row>5</xdr:row>
          <xdr:rowOff>9525</xdr:rowOff>
        </xdr:from>
        <xdr:to>
          <xdr:col>6</xdr:col>
          <xdr:colOff>819150</xdr:colOff>
          <xdr:row>6</xdr:row>
          <xdr:rowOff>200025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tlsdb" refreshedDate="46017.797332754628" backgroundQuery="1" createdVersion="8" refreshedVersion="8" minRefreshableVersion="3" recordCount="33" xr:uid="{3FAB1363-AE96-439C-B192-31DB4393F98D}">
  <cacheSource type="external" connectionId="3"/>
  <cacheFields count="12">
    <cacheField name="처방번호" numFmtId="0">
      <sharedItems/>
    </cacheField>
    <cacheField name="가입자일련번호" numFmtId="0">
      <sharedItems containsSemiMixedTypes="0" containsString="0" containsNumber="1" containsInteger="1" minValue="145694" maxValue="937768" count="11">
        <n v="453555"/>
        <n v="239850"/>
        <n v="487036"/>
        <n v="855434"/>
        <n v="701855"/>
        <n v="792876"/>
        <n v="145694"/>
        <n v="745444"/>
        <n v="937768"/>
        <n v="284064"/>
        <n v="423576"/>
      </sharedItems>
    </cacheField>
    <cacheField name="성별" numFmtId="0">
      <sharedItems count="2">
        <s v="여성"/>
        <s v="남성"/>
      </sharedItems>
    </cacheField>
    <cacheField name="연령대코드" numFmtId="0">
      <sharedItems containsSemiMixedTypes="0" containsString="0" containsNumber="1" containsInteger="1" minValue="30" maxValue="97" count="25">
        <n v="82"/>
        <n v="71"/>
        <n v="68"/>
        <n v="62"/>
        <n v="37"/>
        <n v="61"/>
        <n v="90"/>
        <n v="53"/>
        <n v="48"/>
        <n v="80"/>
        <n v="97"/>
        <n v="72"/>
        <n v="49"/>
        <n v="30"/>
        <n v="89"/>
        <n v="50"/>
        <n v="77"/>
        <n v="58"/>
        <n v="69"/>
        <n v="57"/>
        <n v="81"/>
        <n v="87"/>
        <n v="63"/>
        <n v="38"/>
        <n v="78"/>
      </sharedItems>
      <fieldGroup base="3">
        <rangePr autoStart="0"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>
      <sharedItems count="3">
        <s v="서울"/>
        <s v="경기"/>
        <s v="제주"/>
      </sharedItems>
    </cacheField>
    <cacheField name="요양개시일자" numFmtId="0">
      <sharedItems containsSemiMixedTypes="0" containsNonDate="0" containsDate="1" containsString="0" minDate="2024-01-05T00:00:00" maxDate="2024-12-06T00:00:00"/>
    </cacheField>
    <cacheField name="성분코드" numFmtId="0">
      <sharedItems/>
    </cacheField>
    <cacheField name="성분정보" numFmtId="0">
      <sharedItems count="13">
        <s v="내복점안제"/>
        <s v="외용서방형정제"/>
        <s v="내복서방형정제"/>
        <s v="외용점안제"/>
        <s v="주세점안제"/>
        <s v="주세시럽제"/>
        <s v="내복시럽제"/>
        <s v="외용경질캡슐제"/>
        <s v="내복정제"/>
        <s v="주세정제"/>
        <s v="주세경질캡슐제"/>
        <s v="내복경질캡슐제"/>
        <s v="주세서방형정제"/>
      </sharedItems>
    </cacheField>
    <cacheField name="일회투약량" numFmtId="0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>
      <sharedItems containsSemiMixedTypes="0" containsString="0" containsNumber="1" minValue="0.2" maxValue="2.4000000000000004" count="18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8"/>
        <n v="0.6"/>
        <n v="1"/>
        <n v="1.2000000000000002"/>
        <n v="2.4000000000000004"/>
        <n v="1.5"/>
      </sharedItems>
    </cacheField>
    <cacheField name="총투여일수" numFmtId="0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단가" numFmtId="0">
      <sharedItems containsSemiMixedTypes="0" containsString="0" containsNumber="1" containsInteger="1" minValue="3600" maxValue="9700" count="26">
        <n v="5600"/>
        <n v="9100"/>
        <n v="7900"/>
        <n v="9000"/>
        <n v="8500"/>
        <n v="7000"/>
        <n v="7800"/>
        <n v="4100"/>
        <n v="5800"/>
        <n v="7300"/>
        <n v="5700"/>
        <n v="7100"/>
        <n v="3600"/>
        <n v="8200"/>
        <n v="4300"/>
        <n v="6300"/>
        <n v="6500"/>
        <n v="8900"/>
        <n v="4200"/>
        <n v="3700"/>
        <n v="4700"/>
        <n v="9700"/>
        <n v="5300"/>
        <n v="8700"/>
        <n v="7700"/>
        <n v="49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453555-3"/>
    <x v="0"/>
    <x v="0"/>
    <x v="0"/>
    <x v="0"/>
    <d v="2024-01-19T00:00:00"/>
    <s v="155638AOS"/>
    <x v="0"/>
    <x v="0"/>
    <x v="0"/>
    <x v="0"/>
    <x v="0"/>
  </r>
  <r>
    <s v="239850-1"/>
    <x v="1"/>
    <x v="0"/>
    <x v="1"/>
    <x v="0"/>
    <d v="2024-01-09T00:00:00"/>
    <s v="207631CTR"/>
    <x v="1"/>
    <x v="0"/>
    <x v="0"/>
    <x v="1"/>
    <x v="1"/>
  </r>
  <r>
    <s v="239850-2"/>
    <x v="1"/>
    <x v="0"/>
    <x v="2"/>
    <x v="1"/>
    <d v="2024-02-05T00:00:00"/>
    <s v="214144ATR"/>
    <x v="2"/>
    <x v="1"/>
    <x v="1"/>
    <x v="2"/>
    <x v="2"/>
  </r>
  <r>
    <s v="453555-7"/>
    <x v="0"/>
    <x v="1"/>
    <x v="3"/>
    <x v="1"/>
    <d v="2024-09-20T00:00:00"/>
    <s v="244677COS"/>
    <x v="3"/>
    <x v="2"/>
    <x v="2"/>
    <x v="2"/>
    <x v="2"/>
  </r>
  <r>
    <s v="487036-4"/>
    <x v="2"/>
    <x v="0"/>
    <x v="4"/>
    <x v="1"/>
    <d v="2024-10-25T00:00:00"/>
    <s v="246537BOS"/>
    <x v="4"/>
    <x v="0"/>
    <x v="3"/>
    <x v="0"/>
    <x v="3"/>
  </r>
  <r>
    <s v="855434-3"/>
    <x v="3"/>
    <x v="0"/>
    <x v="5"/>
    <x v="0"/>
    <d v="2024-10-26T00:00:00"/>
    <s v="281792BSY"/>
    <x v="5"/>
    <x v="1"/>
    <x v="4"/>
    <x v="1"/>
    <x v="4"/>
  </r>
  <r>
    <s v="701855-2"/>
    <x v="4"/>
    <x v="1"/>
    <x v="6"/>
    <x v="2"/>
    <d v="2024-05-06T00:00:00"/>
    <s v="284511ASY"/>
    <x v="6"/>
    <x v="0"/>
    <x v="5"/>
    <x v="0"/>
    <x v="4"/>
  </r>
  <r>
    <s v="792876-1"/>
    <x v="5"/>
    <x v="0"/>
    <x v="7"/>
    <x v="1"/>
    <d v="2024-01-07T00:00:00"/>
    <s v="343464CCH"/>
    <x v="7"/>
    <x v="0"/>
    <x v="5"/>
    <x v="2"/>
    <x v="5"/>
  </r>
  <r>
    <s v="145694-2"/>
    <x v="6"/>
    <x v="1"/>
    <x v="7"/>
    <x v="0"/>
    <d v="2024-05-18T00:00:00"/>
    <s v="402974ATB"/>
    <x v="8"/>
    <x v="3"/>
    <x v="6"/>
    <x v="1"/>
    <x v="6"/>
  </r>
  <r>
    <s v="453555-1"/>
    <x v="0"/>
    <x v="0"/>
    <x v="8"/>
    <x v="1"/>
    <d v="2024-01-05T00:00:00"/>
    <s v="445202BTB"/>
    <x v="9"/>
    <x v="4"/>
    <x v="7"/>
    <x v="1"/>
    <x v="7"/>
  </r>
  <r>
    <s v="745444-1"/>
    <x v="7"/>
    <x v="0"/>
    <x v="9"/>
    <x v="0"/>
    <d v="2024-05-11T00:00:00"/>
    <s v="479834BSY"/>
    <x v="5"/>
    <x v="3"/>
    <x v="6"/>
    <x v="0"/>
    <x v="8"/>
  </r>
  <r>
    <s v="145694-1"/>
    <x v="6"/>
    <x v="1"/>
    <x v="10"/>
    <x v="2"/>
    <d v="2024-04-08T00:00:00"/>
    <s v="481914AOS"/>
    <x v="0"/>
    <x v="0"/>
    <x v="0"/>
    <x v="3"/>
    <x v="9"/>
  </r>
  <r>
    <s v="701855-3"/>
    <x v="4"/>
    <x v="1"/>
    <x v="11"/>
    <x v="0"/>
    <d v="2024-11-20T00:00:00"/>
    <s v="512521ASY"/>
    <x v="6"/>
    <x v="3"/>
    <x v="8"/>
    <x v="2"/>
    <x v="10"/>
  </r>
  <r>
    <s v="239850-6"/>
    <x v="1"/>
    <x v="0"/>
    <x v="12"/>
    <x v="2"/>
    <d v="2024-09-18T00:00:00"/>
    <s v="523910AOS"/>
    <x v="0"/>
    <x v="3"/>
    <x v="6"/>
    <x v="3"/>
    <x v="11"/>
  </r>
  <r>
    <s v="239850-4"/>
    <x v="1"/>
    <x v="0"/>
    <x v="2"/>
    <x v="1"/>
    <d v="2024-03-27T00:00:00"/>
    <s v="543445BCH"/>
    <x v="10"/>
    <x v="5"/>
    <x v="9"/>
    <x v="1"/>
    <x v="12"/>
  </r>
  <r>
    <s v="855434-1"/>
    <x v="3"/>
    <x v="0"/>
    <x v="13"/>
    <x v="1"/>
    <d v="2024-03-20T00:00:00"/>
    <s v="548972ASY"/>
    <x v="6"/>
    <x v="1"/>
    <x v="10"/>
    <x v="4"/>
    <x v="13"/>
  </r>
  <r>
    <s v="701855-1"/>
    <x v="4"/>
    <x v="1"/>
    <x v="14"/>
    <x v="1"/>
    <d v="2024-02-03T00:00:00"/>
    <s v="569383ATB"/>
    <x v="8"/>
    <x v="5"/>
    <x v="11"/>
    <x v="1"/>
    <x v="1"/>
  </r>
  <r>
    <s v="145694-4"/>
    <x v="6"/>
    <x v="1"/>
    <x v="15"/>
    <x v="0"/>
    <d v="2024-10-12T00:00:00"/>
    <s v="582870COS"/>
    <x v="3"/>
    <x v="0"/>
    <x v="3"/>
    <x v="2"/>
    <x v="13"/>
  </r>
  <r>
    <s v="937768-1"/>
    <x v="8"/>
    <x v="1"/>
    <x v="15"/>
    <x v="2"/>
    <d v="2024-05-11T00:00:00"/>
    <s v="586102CTR"/>
    <x v="1"/>
    <x v="2"/>
    <x v="12"/>
    <x v="2"/>
    <x v="14"/>
  </r>
  <r>
    <s v="487036-3"/>
    <x v="2"/>
    <x v="1"/>
    <x v="16"/>
    <x v="0"/>
    <d v="2024-10-04T00:00:00"/>
    <s v="620597BCH"/>
    <x v="10"/>
    <x v="3"/>
    <x v="13"/>
    <x v="4"/>
    <x v="15"/>
  </r>
  <r>
    <s v="487036-1"/>
    <x v="2"/>
    <x v="1"/>
    <x v="8"/>
    <x v="0"/>
    <d v="2024-03-05T00:00:00"/>
    <s v="631644BOS"/>
    <x v="4"/>
    <x v="6"/>
    <x v="14"/>
    <x v="2"/>
    <x v="16"/>
  </r>
  <r>
    <s v="453555-5"/>
    <x v="0"/>
    <x v="1"/>
    <x v="10"/>
    <x v="0"/>
    <d v="2024-05-22T00:00:00"/>
    <s v="649236BOS"/>
    <x v="4"/>
    <x v="5"/>
    <x v="11"/>
    <x v="1"/>
    <x v="17"/>
  </r>
  <r>
    <s v="453555-4"/>
    <x v="0"/>
    <x v="1"/>
    <x v="17"/>
    <x v="0"/>
    <d v="2024-04-24T00:00:00"/>
    <s v="652155BCH"/>
    <x v="10"/>
    <x v="0"/>
    <x v="5"/>
    <x v="0"/>
    <x v="18"/>
  </r>
  <r>
    <s v="453555-2"/>
    <x v="0"/>
    <x v="1"/>
    <x v="18"/>
    <x v="0"/>
    <d v="2024-01-09T00:00:00"/>
    <s v="680668ACH"/>
    <x v="11"/>
    <x v="1"/>
    <x v="1"/>
    <x v="4"/>
    <x v="19"/>
  </r>
  <r>
    <s v="145694-3"/>
    <x v="6"/>
    <x v="0"/>
    <x v="6"/>
    <x v="1"/>
    <d v="2024-06-02T00:00:00"/>
    <s v="708898CTR"/>
    <x v="1"/>
    <x v="7"/>
    <x v="15"/>
    <x v="4"/>
    <x v="16"/>
  </r>
  <r>
    <s v="284064-1"/>
    <x v="9"/>
    <x v="1"/>
    <x v="19"/>
    <x v="0"/>
    <d v="2024-05-02T00:00:00"/>
    <s v="734029BTB"/>
    <x v="9"/>
    <x v="3"/>
    <x v="13"/>
    <x v="2"/>
    <x v="20"/>
  </r>
  <r>
    <s v="855434-2"/>
    <x v="3"/>
    <x v="1"/>
    <x v="20"/>
    <x v="0"/>
    <d v="2024-07-08T00:00:00"/>
    <s v="743202ACH"/>
    <x v="11"/>
    <x v="2"/>
    <x v="2"/>
    <x v="3"/>
    <x v="21"/>
  </r>
  <r>
    <s v="239850-7"/>
    <x v="1"/>
    <x v="1"/>
    <x v="21"/>
    <x v="0"/>
    <d v="2024-12-05T00:00:00"/>
    <s v="743874AOS"/>
    <x v="0"/>
    <x v="2"/>
    <x v="16"/>
    <x v="0"/>
    <x v="22"/>
  </r>
  <r>
    <s v="239850-5"/>
    <x v="1"/>
    <x v="1"/>
    <x v="0"/>
    <x v="0"/>
    <d v="2024-06-27T00:00:00"/>
    <s v="764116BTR"/>
    <x v="12"/>
    <x v="1"/>
    <x v="10"/>
    <x v="2"/>
    <x v="23"/>
  </r>
  <r>
    <s v="239850-3"/>
    <x v="1"/>
    <x v="1"/>
    <x v="22"/>
    <x v="1"/>
    <d v="2024-02-23T00:00:00"/>
    <s v="806414CCH"/>
    <x v="7"/>
    <x v="3"/>
    <x v="13"/>
    <x v="0"/>
    <x v="12"/>
  </r>
  <r>
    <s v="453555-6"/>
    <x v="0"/>
    <x v="1"/>
    <x v="23"/>
    <x v="1"/>
    <d v="2024-08-08T00:00:00"/>
    <s v="825634COS"/>
    <x v="3"/>
    <x v="6"/>
    <x v="17"/>
    <x v="3"/>
    <x v="24"/>
  </r>
  <r>
    <s v="487036-2"/>
    <x v="2"/>
    <x v="1"/>
    <x v="16"/>
    <x v="0"/>
    <d v="2024-08-25T00:00:00"/>
    <s v="925427CTR"/>
    <x v="1"/>
    <x v="0"/>
    <x v="5"/>
    <x v="4"/>
    <x v="5"/>
  </r>
  <r>
    <s v="423576-1"/>
    <x v="10"/>
    <x v="1"/>
    <x v="24"/>
    <x v="2"/>
    <d v="2024-01-10T00:00:00"/>
    <s v="947008BTR"/>
    <x v="12"/>
    <x v="3"/>
    <x v="6"/>
    <x v="3"/>
    <x v="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7EF608A-F37C-4459-A98D-B34CD3D67494}" name="피벗 테이블1" cacheId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12">
    <pivotField compact="0" subtotalTop="0" showAll="0"/>
    <pivotField compact="0" subtotalTop="0" showAll="0"/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maxSubtotal="1" minSubtotal="1">
      <items count="5">
        <item x="1"/>
        <item x="0"/>
        <item h="1" x="2"/>
        <item t="max"/>
        <item t="min"/>
      </items>
    </pivotField>
    <pivotField compact="0" subtotalTop="0" showAll="0"/>
    <pivotField compact="0" subtotalTop="0" showAll="0"/>
    <pivotField compact="0" subtotalTop="0" showAll="0"/>
    <pivotField dataField="1" compact="0" subtotalTop="0" showAll="0"/>
    <pivotField dataField="1" compact="0" subtotalTop="0" showAll="0"/>
    <pivotField compact="0" subtotalTop="0" showAll="0"/>
    <pivotField compact="0" subtotalTop="0" showAll="0"/>
  </pivotFields>
  <rowFields count="2">
    <field x="4"/>
    <field x="3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2" hier="-1"/>
  </pageFields>
  <dataFields count="2">
    <dataField name="평균 : 일일투약량" fld="9" subtotal="average" baseField="3" baseItem="3" numFmtId="177"/>
    <dataField name="평균 : 일회투약량" fld="8" subtotal="average" baseField="3" baseItem="4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workbookViewId="0">
      <selection activeCell="N12" sqref="N12"/>
    </sheetView>
  </sheetViews>
  <sheetFormatPr defaultRowHeight="16.5"/>
  <cols>
    <col min="1" max="1" width="8.625" customWidth="1"/>
    <col min="2" max="2" width="9" bestFit="1" customWidth="1"/>
    <col min="3" max="3" width="12.75" customWidth="1"/>
    <col min="4" max="4" width="9" bestFit="1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27" t="s">
        <v>271</v>
      </c>
      <c r="B32" s="27" t="s">
        <v>274</v>
      </c>
    </row>
    <row r="33" spans="1:5">
      <c r="A33">
        <f>(YEAR(G3)=2023)* (RIGHT(E3,2)="외과")</f>
        <v>0</v>
      </c>
      <c r="B33" s="28" t="s">
        <v>272</v>
      </c>
    </row>
    <row r="34" spans="1:5">
      <c r="A34">
        <f>(YEAR(G3)=2023) * ( RIGHT(E3,2)="외과")</f>
        <v>0</v>
      </c>
      <c r="B34" t="s">
        <v>273</v>
      </c>
    </row>
    <row r="37" spans="1:5">
      <c r="A37" t="s">
        <v>274</v>
      </c>
      <c r="B37" t="s">
        <v>275</v>
      </c>
      <c r="C37" t="s">
        <v>276</v>
      </c>
      <c r="D37" t="s">
        <v>277</v>
      </c>
      <c r="E37" t="s">
        <v>278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 AND( YEAR($C3)&gt;=2000,YEAR($C3)&lt;=2003 ), AND(HOUR($H3)&gt;=9, HOUR($H3)&lt;=12) 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E11" sqref="E11"/>
    </sheetView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14" t="s">
        <v>84</v>
      </c>
      <c r="B2" s="14" t="s">
        <v>85</v>
      </c>
      <c r="C2" s="14" t="s">
        <v>86</v>
      </c>
      <c r="D2" s="14" t="s">
        <v>87</v>
      </c>
      <c r="E2" s="14" t="s">
        <v>88</v>
      </c>
      <c r="F2" s="14" t="s">
        <v>89</v>
      </c>
      <c r="G2" s="14" t="s">
        <v>90</v>
      </c>
      <c r="H2" s="14" t="s">
        <v>91</v>
      </c>
      <c r="I2" s="14" t="s">
        <v>92</v>
      </c>
      <c r="J2" s="14" t="s">
        <v>93</v>
      </c>
      <c r="K2" s="14" t="s">
        <v>94</v>
      </c>
      <c r="L2" s="14" t="s">
        <v>95</v>
      </c>
      <c r="M2" s="14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5" right="0.25" top="0.75" bottom="0.75" header="0.3" footer="0.3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workbookViewId="0">
      <selection activeCell="R12" sqref="R12"/>
    </sheetView>
  </sheetViews>
  <sheetFormatPr defaultRowHeight="16.5"/>
  <cols>
    <col min="1" max="1" width="10.25" bestFit="1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2" t="s">
        <v>16</v>
      </c>
      <c r="P2" s="34">
        <f>COUNTIFS( F3:F35, "&lt;="&amp;EOMONTH( MIN(F3:F35), 0), C3:C35, "여성")</f>
        <v>4</v>
      </c>
    </row>
    <row r="3" spans="1:20">
      <c r="A3" s="14" t="str">
        <f t="array" ref="A3">B3&amp;"-"&amp;SUM( IF( (B3=$B$3:$B$35) * (F3&gt;$F$3:$F$35),1) )+1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 INDEX( $P$7:$T$9, MATCH( MID(G3,7,1),$O$7:$O$9,0), MATCH( MID(G3,8,2), $P$6:$T$6,0 ) ), "기타")</f>
        <v>주세정제</v>
      </c>
      <c r="I3" s="21">
        <v>6</v>
      </c>
      <c r="J3" s="21">
        <v>18</v>
      </c>
      <c r="K3" s="21">
        <v>5</v>
      </c>
      <c r="L3" s="22">
        <v>150</v>
      </c>
      <c r="M3" s="17" cm="1">
        <f t="array" ref="M3">fn금액(E3,I3,J3,K3,L3)</f>
        <v>97200</v>
      </c>
      <c r="N3" s="20"/>
      <c r="O3" s="33"/>
      <c r="P3" s="34"/>
    </row>
    <row r="4" spans="1:20">
      <c r="A4" s="14" t="str">
        <f t="array" ref="A4">B4&amp;"-"&amp;SUM( IF( (B4=$B$3:$B$35) * (F4&gt;$F$3:$F$35),1) )+1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 INDEX( $P$7:$T$9, MATCH( MID(G4,7,1),$O$7:$O$9,0), MATCH( MID(G4,8,2), $P$6:$T$6,0 ) ), "기타")</f>
        <v>외용경질캡슐제</v>
      </c>
      <c r="I4" s="21">
        <v>2</v>
      </c>
      <c r="J4" s="21">
        <v>2</v>
      </c>
      <c r="K4" s="21">
        <v>2</v>
      </c>
      <c r="L4" s="22">
        <v>170</v>
      </c>
      <c r="M4" s="17" cm="1">
        <f t="array" ref="M4">fn금액(E4,I4,J4,K4,L4)</f>
        <v>1632</v>
      </c>
      <c r="N4" s="20"/>
      <c r="P4" s="3"/>
    </row>
    <row r="5" spans="1:20">
      <c r="A5" s="14" t="str">
        <f t="array" ref="A5">B5&amp;"-"&amp;SUM( IF( (B5=$B$3:$B$35) * (F5&gt;$F$3:$F$35),1) )+1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1">
        <v>7</v>
      </c>
      <c r="J5" s="21">
        <v>7</v>
      </c>
      <c r="K5" s="21">
        <v>4</v>
      </c>
      <c r="L5" s="22">
        <v>170</v>
      </c>
      <c r="M5" s="17" cm="1">
        <f t="array" ref="M5">fn금액(E5,I5,J5,K5,L5)</f>
        <v>36652</v>
      </c>
      <c r="N5" s="20"/>
      <c r="O5" t="s">
        <v>23</v>
      </c>
    </row>
    <row r="6" spans="1:20">
      <c r="A6" s="14" t="str">
        <f t="array" ref="A6">B6&amp;"-"&amp;SUM( IF( (B6=$B$3:$B$35) * (F6&gt;$F$3:$F$35),1) )+1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1">
        <v>2</v>
      </c>
      <c r="J6" s="21">
        <v>6.0000000000000009</v>
      </c>
      <c r="K6" s="21">
        <v>5</v>
      </c>
      <c r="L6" s="22">
        <v>160</v>
      </c>
      <c r="M6" s="17" cm="1">
        <f t="array" ref="M6">fn금액(E6,I6,J6,K6,L6)</f>
        <v>10560.000000000004</v>
      </c>
      <c r="N6" s="20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B7&amp;"-"&amp;SUM( IF( (B7=$B$3:$B$35) * (F7&gt;$F$3:$F$35),1) )+1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1">
        <v>3</v>
      </c>
      <c r="J7" s="21">
        <v>3</v>
      </c>
      <c r="K7" s="21">
        <v>1</v>
      </c>
      <c r="L7" s="22">
        <v>210</v>
      </c>
      <c r="M7" s="17" cm="1">
        <f t="array" ref="M7">fn금액(E7,I7,J7,K7,L7)</f>
        <v>2457</v>
      </c>
      <c r="N7" s="20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B8&amp;"-"&amp;SUM( IF( (B8=$B$3:$B$35) * (F8&gt;$F$3:$F$35),1) )+1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1">
        <v>2</v>
      </c>
      <c r="J8" s="21">
        <v>6.0000000000000009</v>
      </c>
      <c r="K8" s="21">
        <v>3</v>
      </c>
      <c r="L8" s="22">
        <v>190</v>
      </c>
      <c r="M8" s="17" cm="1">
        <f t="array" ref="M8">fn금액(E8,I8,J8,K8,L8)</f>
        <v>7524.0000000000018</v>
      </c>
      <c r="N8" s="20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B9&amp;"-"&amp;SUM( IF( (B9=$B$3:$B$35) * (F9&gt;$F$3:$F$35),1) )+1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1">
        <v>9</v>
      </c>
      <c r="J9" s="21">
        <v>18</v>
      </c>
      <c r="K9" s="21">
        <v>5</v>
      </c>
      <c r="L9" s="22">
        <v>160</v>
      </c>
      <c r="M9" s="17" cm="1">
        <f t="array" ref="M9">fn금액(E9,I9,J9,K9,L9)</f>
        <v>155520</v>
      </c>
      <c r="N9" s="20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B10&amp;"-"&amp;SUM( IF( (B10=$B$3:$B$35) * (F10&gt;$F$3:$F$35),1) )+1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1">
        <v>7</v>
      </c>
      <c r="J10" s="21">
        <v>7</v>
      </c>
      <c r="K10" s="21">
        <v>2</v>
      </c>
      <c r="L10" s="22">
        <v>140</v>
      </c>
      <c r="M10" s="17" cm="1">
        <f t="array" ref="M10">fn금액(E10,I10,J10,K10,L10)</f>
        <v>16464</v>
      </c>
      <c r="N10" s="20"/>
      <c r="O10" s="4"/>
      <c r="P10" s="4"/>
      <c r="Q10" s="4"/>
      <c r="R10" s="4"/>
      <c r="S10" s="4"/>
      <c r="T10" s="4"/>
    </row>
    <row r="11" spans="1:20">
      <c r="A11" s="14" t="str">
        <f t="array" ref="A11">B11&amp;"-"&amp;SUM( IF( (B11=$B$3:$B$35) * (F11&gt;$F$3:$F$35),1) )+1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1">
        <v>3</v>
      </c>
      <c r="J11" s="21">
        <v>6</v>
      </c>
      <c r="K11" s="21">
        <v>3</v>
      </c>
      <c r="L11" s="22">
        <v>60</v>
      </c>
      <c r="M11" s="17" cm="1">
        <f t="array" ref="M11">fn금액(E11,I11,J11,K11,L11)</f>
        <v>3888</v>
      </c>
      <c r="N11" s="20"/>
      <c r="O11" s="4"/>
      <c r="P11" s="4"/>
      <c r="Q11" s="4"/>
      <c r="R11" s="4"/>
      <c r="S11" s="4"/>
      <c r="T11" s="4"/>
    </row>
    <row r="12" spans="1:20">
      <c r="A12" s="14" t="str">
        <f t="array" ref="A12">B12&amp;"-"&amp;SUM( IF( (B12=$B$3:$B$35) * (F12&gt;$F$3:$F$35),1) )+1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1">
        <v>5</v>
      </c>
      <c r="J12" s="21">
        <v>10</v>
      </c>
      <c r="K12" s="21">
        <v>2</v>
      </c>
      <c r="L12" s="22">
        <v>120</v>
      </c>
      <c r="M12" s="17" cm="1">
        <f t="array" ref="M12">fn금액(E12,I12,J12,K12,L12)</f>
        <v>13200.000000000002</v>
      </c>
      <c r="N12" s="20"/>
      <c r="O12" t="s">
        <v>57</v>
      </c>
      <c r="Q12" s="4"/>
      <c r="R12" s="4"/>
      <c r="S12" s="4"/>
      <c r="T12" s="4"/>
    </row>
    <row r="13" spans="1:20">
      <c r="A13" s="14" t="str">
        <f t="array" ref="A13">B13&amp;"-"&amp;SUM( IF( (B13=$B$3:$B$35) * (F13&gt;$F$3:$F$35),1) )+1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1">
        <v>7</v>
      </c>
      <c r="J13" s="21">
        <v>20.999999999999996</v>
      </c>
      <c r="K13" s="21">
        <v>4</v>
      </c>
      <c r="L13" s="22">
        <v>150</v>
      </c>
      <c r="M13" s="17" cm="1">
        <f t="array" ref="M13">fn금액(E13,I13,J13,K13,L13)</f>
        <v>105839.99999999999</v>
      </c>
      <c r="N13" s="20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B14&amp;"-"&amp;SUM( IF( (B14=$B$3:$B$35) * (F14&gt;$F$3:$F$35),1) )+1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1">
        <v>9</v>
      </c>
      <c r="J14" s="21">
        <v>9</v>
      </c>
      <c r="K14" s="21">
        <v>5</v>
      </c>
      <c r="L14" s="22">
        <v>120</v>
      </c>
      <c r="M14" s="17" cm="1">
        <f t="array" ref="M14">fn금액(E14,I14,J14,K14,L14)</f>
        <v>58320</v>
      </c>
      <c r="N14" s="20"/>
      <c r="O14" s="1">
        <v>30</v>
      </c>
      <c r="P14" s="2" t="str">
        <f t="array" ref="P14">REPT( "■", AVERAGE( IF( ROUNDDOWN($D$3:$D$35,-1)=O14,$K$3:$K$35) ) )</f>
        <v>■■</v>
      </c>
      <c r="Q14" s="4"/>
      <c r="R14" s="4"/>
      <c r="S14" s="4"/>
      <c r="T14" s="4"/>
    </row>
    <row r="15" spans="1:20">
      <c r="A15" s="14" t="str">
        <f t="array" ref="A15">B15&amp;"-"&amp;SUM( IF( (B15=$B$3:$B$35) * (F15&gt;$F$3:$F$35),1) )+1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1">
        <v>2</v>
      </c>
      <c r="J15" s="21">
        <v>6.0000000000000009</v>
      </c>
      <c r="K15" s="21">
        <v>1</v>
      </c>
      <c r="L15" s="22">
        <v>130</v>
      </c>
      <c r="M15" s="17" cm="1">
        <f t="array" ref="M15">fn금액(E15,I15,J15,K15,L15)</f>
        <v>2028.0000000000005</v>
      </c>
      <c r="N15" s="20"/>
      <c r="O15" s="1">
        <v>40</v>
      </c>
      <c r="P15" s="2" t="str">
        <f t="array" ref="P15">REPT( "■", AVERAGE( IF( ROUNDDOWN($D$3:$D$35,-1)=O15,$K$3:$K$35) ) )</f>
        <v>■■</v>
      </c>
      <c r="Q15" s="4"/>
      <c r="R15" s="4"/>
      <c r="S15" s="4"/>
      <c r="T15" s="4"/>
    </row>
    <row r="16" spans="1:20">
      <c r="A16" s="14" t="str">
        <f t="array" ref="A16">B16&amp;"-"&amp;SUM( IF( (B16=$B$3:$B$35) * (F16&gt;$F$3:$F$35),1) )+1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1">
        <v>2</v>
      </c>
      <c r="J16" s="21">
        <v>2</v>
      </c>
      <c r="K16" s="21">
        <v>3</v>
      </c>
      <c r="L16" s="22">
        <v>80</v>
      </c>
      <c r="M16" s="17" cm="1">
        <f t="array" ref="M16">fn금액(E16,I16,J16,K16,L16)</f>
        <v>1056</v>
      </c>
      <c r="N16" s="20"/>
      <c r="O16" s="1">
        <v>50</v>
      </c>
      <c r="P16" s="2" t="str">
        <f t="array" ref="P16">REPT( "■", AVERAGE( IF( ROUNDDOWN($D$3:$D$35,-1)=O16,$K$3:$K$35) ) )</f>
        <v>■■</v>
      </c>
      <c r="Q16" s="4"/>
      <c r="R16" s="4"/>
      <c r="S16" s="4"/>
      <c r="T16" s="4"/>
    </row>
    <row r="17" spans="1:20">
      <c r="A17" s="14" t="str">
        <f t="array" ref="A17">B17&amp;"-"&amp;SUM( IF( (B17=$B$3:$B$35) * (F17&gt;$F$3:$F$35),1) )+1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1">
        <v>3</v>
      </c>
      <c r="J17" s="21">
        <v>6</v>
      </c>
      <c r="K17" s="21">
        <v>2</v>
      </c>
      <c r="L17" s="22">
        <v>80</v>
      </c>
      <c r="M17" s="17" cm="1">
        <f t="array" ref="M17">fn금액(E17,I17,J17,K17,L17)</f>
        <v>3168.0000000000005</v>
      </c>
      <c r="N17" s="20"/>
      <c r="O17" s="1">
        <v>60</v>
      </c>
      <c r="P17" s="2" t="str">
        <f t="array" ref="P17">REPT( "■", AVERAGE( IF( ROUNDDOWN($D$3:$D$35,-1)=O17,$K$3:$K$35) ) )</f>
        <v>■■■</v>
      </c>
      <c r="Q17" s="4"/>
      <c r="R17" s="4"/>
      <c r="S17" s="4"/>
      <c r="T17" s="4"/>
    </row>
    <row r="18" spans="1:20">
      <c r="A18" s="14" t="str">
        <f t="array" ref="A18">B18&amp;"-"&amp;SUM( IF( (B18=$B$3:$B$35) * (F18&gt;$F$3:$F$35),1) )+1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1">
        <v>2</v>
      </c>
      <c r="J18" s="21">
        <v>2</v>
      </c>
      <c r="K18" s="21">
        <v>3</v>
      </c>
      <c r="L18" s="22">
        <v>150</v>
      </c>
      <c r="M18" s="17" cm="1">
        <f t="array" ref="M18">fn금액(E18,I18,J18,K18,L18)</f>
        <v>2340</v>
      </c>
      <c r="N18" s="20"/>
      <c r="O18" s="1">
        <v>70</v>
      </c>
      <c r="P18" s="2" t="str">
        <f t="array" ref="P18">REPT( "■", AVERAGE( IF( ROUNDDOWN($D$3:$D$35,-1)=O18,$K$3:$K$35) ) )</f>
        <v>■■■</v>
      </c>
      <c r="Q18" s="4"/>
      <c r="R18" s="4"/>
      <c r="S18" s="4"/>
      <c r="T18" s="4"/>
    </row>
    <row r="19" spans="1:20">
      <c r="A19" s="14" t="str">
        <f t="array" ref="A19">B19&amp;"-"&amp;SUM( IF( (B19=$B$3:$B$35) * (F19&gt;$F$3:$F$35),1) )+1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1">
        <v>8</v>
      </c>
      <c r="J19" s="21">
        <v>8</v>
      </c>
      <c r="K19" s="21">
        <v>2</v>
      </c>
      <c r="L19" s="22">
        <v>80</v>
      </c>
      <c r="M19" s="17" cm="1">
        <f t="array" ref="M19">fn금액(E19,I19,J19,K19,L19)</f>
        <v>13312</v>
      </c>
      <c r="N19" s="20"/>
      <c r="O19" s="1">
        <v>80</v>
      </c>
      <c r="P19" s="2" t="str">
        <f t="array" ref="P19">REPT( "■", AVERAGE( IF( ROUNDDOWN($D$3:$D$35,-1)=O19,$K$3:$K$35) ) )</f>
        <v>■■</v>
      </c>
      <c r="Q19" s="4"/>
      <c r="R19" s="4"/>
      <c r="S19" s="4"/>
      <c r="T19" s="4"/>
    </row>
    <row r="20" spans="1:20">
      <c r="A20" s="14" t="str">
        <f t="array" ref="A20">B20&amp;"-"&amp;SUM( IF( (B20=$B$3:$B$35) * (F20&gt;$F$3:$F$35),1) )+1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1">
        <v>3</v>
      </c>
      <c r="J20" s="21">
        <v>3</v>
      </c>
      <c r="K20" s="21">
        <v>3</v>
      </c>
      <c r="L20" s="22">
        <v>100</v>
      </c>
      <c r="M20" s="17" cm="1">
        <f t="array" ref="M20">fn금액(E20,I20,J20,K20,L20)</f>
        <v>2970.0000000000005</v>
      </c>
      <c r="N20" s="20"/>
      <c r="O20" s="1">
        <v>90</v>
      </c>
      <c r="P20" s="2" t="str">
        <f t="array" ref="P20">REPT( "■", AVERAGE( IF( ROUNDDOWN($D$3:$D$35,-1)=O20,$K$3:$K$35) ) )</f>
        <v>■■■</v>
      </c>
      <c r="Q20" s="4"/>
      <c r="R20" s="4"/>
      <c r="S20" s="4"/>
      <c r="T20" s="4"/>
    </row>
    <row r="21" spans="1:20">
      <c r="A21" s="14" t="str">
        <f t="array" ref="A21">B21&amp;"-"&amp;SUM( IF( (B21=$B$3:$B$35) * (F21&gt;$F$3:$F$35),1) )+1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1">
        <v>3</v>
      </c>
      <c r="J21" s="21">
        <v>3</v>
      </c>
      <c r="K21" s="21">
        <v>5</v>
      </c>
      <c r="L21" s="22">
        <v>140</v>
      </c>
      <c r="M21" s="17" cm="1">
        <f t="array" ref="M21">fn금액(E21,I21,J21,K21,L21)</f>
        <v>6930.0000000000009</v>
      </c>
      <c r="N21" s="20"/>
    </row>
    <row r="22" spans="1:20">
      <c r="A22" s="14" t="str">
        <f t="array" ref="A22">B22&amp;"-"&amp;SUM( IF( (B22=$B$3:$B$35) * (F22&gt;$F$3:$F$35),1) )+1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1">
        <v>9</v>
      </c>
      <c r="J22" s="21">
        <v>18</v>
      </c>
      <c r="K22" s="21">
        <v>5</v>
      </c>
      <c r="L22" s="22">
        <v>160</v>
      </c>
      <c r="M22" s="17" cm="1">
        <f t="array" ref="M22">fn금액(E22,I22,J22,K22,L22)</f>
        <v>142560</v>
      </c>
      <c r="N22" s="20"/>
    </row>
    <row r="23" spans="1:20">
      <c r="A23" s="14" t="str">
        <f t="array" ref="A23">B23&amp;"-"&amp;SUM( IF( (B23=$B$3:$B$35) * (F23&gt;$F$3:$F$35),1) )+1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1">
        <v>4</v>
      </c>
      <c r="J23" s="21">
        <v>12.000000000000002</v>
      </c>
      <c r="K23" s="21">
        <v>4</v>
      </c>
      <c r="L23" s="22">
        <v>120</v>
      </c>
      <c r="M23" s="17" cm="1">
        <f t="array" ref="M23">fn금액(E23,I23,J23,K23,L23)</f>
        <v>27648.000000000004</v>
      </c>
      <c r="N23" s="20"/>
    </row>
    <row r="24" spans="1:20">
      <c r="A24" s="14" t="str">
        <f t="array" ref="A24">B24&amp;"-"&amp;SUM( IF( (B24=$B$3:$B$35) * (F24&gt;$F$3:$F$35),1) )+1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1">
        <v>7</v>
      </c>
      <c r="J24" s="21">
        <v>20.999999999999996</v>
      </c>
      <c r="K24" s="21">
        <v>2</v>
      </c>
      <c r="L24" s="22">
        <v>160</v>
      </c>
      <c r="M24" s="17" cm="1">
        <f t="array" ref="M24">fn금액(E24,I24,J24,K24,L24)</f>
        <v>51743.999999999993</v>
      </c>
      <c r="N24" s="20"/>
    </row>
    <row r="25" spans="1:20">
      <c r="A25" s="14" t="str">
        <f t="array" ref="A25">B25&amp;"-"&amp;SUM( IF( (B25=$B$3:$B$35) * (F25&gt;$F$3:$F$35),1) )+1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1">
        <v>8</v>
      </c>
      <c r="J25" s="21">
        <v>16</v>
      </c>
      <c r="K25" s="21">
        <v>1</v>
      </c>
      <c r="L25" s="22">
        <v>170</v>
      </c>
      <c r="M25" s="17" cm="1">
        <f t="array" ref="M25">fn금액(E25,I25,J25,K25,L25)</f>
        <v>23936.000000000004</v>
      </c>
      <c r="N25" s="20"/>
    </row>
    <row r="26" spans="1:20">
      <c r="A26" s="14" t="str">
        <f t="array" ref="A26">B26&amp;"-"&amp;SUM( IF( (B26=$B$3:$B$35) * (F26&gt;$F$3:$F$35),1) )+1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1">
        <v>5</v>
      </c>
      <c r="J26" s="21">
        <v>15</v>
      </c>
      <c r="K26" s="21">
        <v>1</v>
      </c>
      <c r="L26" s="22">
        <v>140</v>
      </c>
      <c r="M26" s="17" cm="1">
        <f t="array" ref="M26">fn금액(E26,I26,J26,K26,L26)</f>
        <v>12600</v>
      </c>
      <c r="N26" s="20"/>
    </row>
    <row r="27" spans="1:20">
      <c r="A27" s="14" t="str">
        <f t="array" ref="A27">B27&amp;"-"&amp;SUM( IF( (B27=$B$3:$B$35) * (F27&gt;$F$3:$F$35),1) )+1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1">
        <v>2</v>
      </c>
      <c r="J27" s="21">
        <v>2</v>
      </c>
      <c r="K27" s="21">
        <v>4</v>
      </c>
      <c r="L27" s="22">
        <v>130</v>
      </c>
      <c r="M27" s="17" cm="1">
        <f t="array" ref="M27">fn금액(E27,I27,J27,K27,L27)</f>
        <v>2288</v>
      </c>
      <c r="N27" s="20"/>
    </row>
    <row r="28" spans="1:20">
      <c r="A28" s="14" t="str">
        <f t="array" ref="A28">B28&amp;"-"&amp;SUM( IF( (B28=$B$3:$B$35) * (F28&gt;$F$3:$F$35),1) )+1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1">
        <v>3</v>
      </c>
      <c r="J28" s="21">
        <v>3</v>
      </c>
      <c r="K28" s="21">
        <v>1</v>
      </c>
      <c r="L28" s="22">
        <v>130</v>
      </c>
      <c r="M28" s="17" cm="1">
        <f t="array" ref="M28">fn금액(E28,I28,J28,K28,L28)</f>
        <v>1521</v>
      </c>
      <c r="N28" s="20"/>
      <c r="O28" s="4"/>
      <c r="P28" s="4"/>
      <c r="Q28" s="4"/>
      <c r="R28" s="4"/>
      <c r="S28" s="4"/>
      <c r="T28" s="4"/>
    </row>
    <row r="29" spans="1:20">
      <c r="A29" s="14" t="str">
        <f t="array" ref="A29">B29&amp;"-"&amp;SUM( IF( (B29=$B$3:$B$35) * (F29&gt;$F$3:$F$35),1) )+1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1">
        <v>8</v>
      </c>
      <c r="J29" s="21">
        <v>16</v>
      </c>
      <c r="K29" s="21">
        <v>2</v>
      </c>
      <c r="L29" s="22">
        <v>140</v>
      </c>
      <c r="M29" s="17" cm="1">
        <f t="array" ref="M29">fn금액(E29,I29,J29,K29,L29)</f>
        <v>43008</v>
      </c>
      <c r="N29" s="20"/>
      <c r="O29" s="4"/>
      <c r="P29" s="4"/>
      <c r="Q29" s="4"/>
      <c r="R29" s="4"/>
      <c r="S29" s="4"/>
      <c r="T29" s="4"/>
    </row>
    <row r="30" spans="1:20">
      <c r="A30" s="14" t="str">
        <f t="array" ref="A30">B30&amp;"-"&amp;SUM( IF( (B30=$B$3:$B$35) * (F30&gt;$F$3:$F$35),1) )+1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1">
        <v>3</v>
      </c>
      <c r="J30" s="21">
        <v>6</v>
      </c>
      <c r="K30" s="21">
        <v>4</v>
      </c>
      <c r="L30" s="22">
        <v>110</v>
      </c>
      <c r="M30" s="17" cm="1">
        <f t="array" ref="M30">fn금액(E30,I30,J30,K30,L30)</f>
        <v>8712</v>
      </c>
      <c r="N30" s="20"/>
      <c r="O30" s="4"/>
      <c r="P30" s="4"/>
      <c r="Q30" s="4"/>
      <c r="R30" s="4"/>
      <c r="S30" s="4"/>
      <c r="T30" s="4"/>
    </row>
    <row r="31" spans="1:20">
      <c r="A31" s="14" t="str">
        <f t="array" ref="A31">B31&amp;"-"&amp;SUM( IF( (B31=$B$3:$B$35) * (F31&gt;$F$3:$F$35),1) )+1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1">
        <v>2</v>
      </c>
      <c r="J31" s="21">
        <v>4</v>
      </c>
      <c r="K31" s="21">
        <v>2</v>
      </c>
      <c r="L31" s="22">
        <v>150</v>
      </c>
      <c r="M31" s="17" cm="1">
        <f t="array" ref="M31">fn금액(E31,I31,J31,K31,L31)</f>
        <v>2640</v>
      </c>
      <c r="N31" s="20"/>
      <c r="O31" s="4"/>
      <c r="P31" s="4"/>
      <c r="Q31" s="4"/>
      <c r="R31" s="4"/>
      <c r="S31" s="4"/>
      <c r="T31" s="4"/>
    </row>
    <row r="32" spans="1:20">
      <c r="A32" s="14" t="str">
        <f t="array" ref="A32">B32&amp;"-"&amp;SUM( IF( (B32=$B$3:$B$35) * (F32&gt;$F$3:$F$35),1) )+1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1">
        <v>2</v>
      </c>
      <c r="J32" s="21">
        <v>4</v>
      </c>
      <c r="K32" s="21">
        <v>3</v>
      </c>
      <c r="L32" s="22">
        <v>160</v>
      </c>
      <c r="M32" s="17" cm="1">
        <f t="array" ref="M32">fn금액(E32,I32,J32,K32,L32)</f>
        <v>4608</v>
      </c>
      <c r="N32" s="20"/>
      <c r="O32" s="4"/>
      <c r="P32" s="4"/>
      <c r="Q32" s="4"/>
      <c r="R32" s="4"/>
      <c r="S32" s="4"/>
      <c r="T32" s="4"/>
    </row>
    <row r="33" spans="1:20">
      <c r="A33" s="14" t="str">
        <f t="array" ref="A33">B33&amp;"-"&amp;SUM( IF( (B33=$B$3:$B$35) * (F33&gt;$F$3:$F$35),1) )+1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1">
        <v>7</v>
      </c>
      <c r="J33" s="21">
        <v>14</v>
      </c>
      <c r="K33" s="21">
        <v>5</v>
      </c>
      <c r="L33" s="22">
        <v>150</v>
      </c>
      <c r="M33" s="17" cm="1">
        <f t="array" ref="M33">fn금액(E33,I33,J33,K33,L33)</f>
        <v>80850</v>
      </c>
      <c r="N33" s="20"/>
      <c r="O33" s="4"/>
      <c r="P33" s="4"/>
      <c r="Q33" s="4"/>
      <c r="R33" s="4"/>
      <c r="S33" s="4"/>
      <c r="T33" s="4"/>
    </row>
    <row r="34" spans="1:20">
      <c r="A34" s="14" t="str">
        <f t="array" ref="A34">B34&amp;"-"&amp;SUM( IF( (B34=$B$3:$B$35) * (F34&gt;$F$3:$F$35),1) )+1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1">
        <v>3</v>
      </c>
      <c r="J34" s="21">
        <v>9</v>
      </c>
      <c r="K34" s="21">
        <v>2</v>
      </c>
      <c r="L34" s="22">
        <v>100</v>
      </c>
      <c r="M34" s="17" cm="1">
        <f t="array" ref="M34">fn금액(E34,I34,J34,K34,L34)</f>
        <v>5940.0000000000009</v>
      </c>
      <c r="N34" s="20"/>
      <c r="O34" s="4"/>
      <c r="P34" s="4"/>
      <c r="Q34" s="4"/>
      <c r="R34" s="4"/>
      <c r="S34" s="4"/>
      <c r="T34" s="4"/>
    </row>
    <row r="35" spans="1:20">
      <c r="A35" s="14" t="str">
        <f t="array" ref="A35">B35&amp;"-"&amp;SUM( IF( (B35=$B$3:$B$35) * (F35&gt;$F$3:$F$35),1) )+1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1">
        <v>8</v>
      </c>
      <c r="J35" s="21">
        <v>24.000000000000004</v>
      </c>
      <c r="K35" s="21">
        <v>3</v>
      </c>
      <c r="L35" s="22">
        <v>100</v>
      </c>
      <c r="M35" s="17" cm="1">
        <f t="array" ref="M35">fn금액(E35,I35,J35,K35,L35)</f>
        <v>63360.000000000022</v>
      </c>
      <c r="N35" s="20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N17" sqref="N17"/>
    </sheetView>
  </sheetViews>
  <sheetFormatPr defaultRowHeight="16.5"/>
  <cols>
    <col min="1" max="1" width="11.875" bestFit="1" customWidth="1"/>
    <col min="2" max="2" width="13.25" bestFit="1" customWidth="1"/>
    <col min="3" max="4" width="17.375" bestFit="1" customWidth="1"/>
  </cols>
  <sheetData>
    <row r="2" spans="1:4">
      <c r="A2" s="29" t="s">
        <v>86</v>
      </c>
      <c r="B2" t="s">
        <v>280</v>
      </c>
    </row>
    <row r="4" spans="1:4">
      <c r="A4" s="29" t="s">
        <v>88</v>
      </c>
      <c r="B4" s="29" t="s">
        <v>87</v>
      </c>
      <c r="C4" t="s">
        <v>288</v>
      </c>
      <c r="D4" t="s">
        <v>289</v>
      </c>
    </row>
    <row r="5" spans="1:4">
      <c r="A5" t="s">
        <v>46</v>
      </c>
      <c r="C5" s="30"/>
      <c r="D5" s="30"/>
    </row>
    <row r="6" spans="1:4">
      <c r="B6" t="s">
        <v>287</v>
      </c>
      <c r="C6" s="30">
        <v>1.3333333333333333</v>
      </c>
      <c r="D6" s="30">
        <v>0.46666666666666662</v>
      </c>
    </row>
    <row r="7" spans="1:4">
      <c r="B7" t="s">
        <v>281</v>
      </c>
      <c r="C7" s="30">
        <v>1.7999999999999998</v>
      </c>
      <c r="D7" s="30">
        <v>0.6</v>
      </c>
    </row>
    <row r="8" spans="1:4">
      <c r="B8" t="s">
        <v>282</v>
      </c>
      <c r="C8" s="30">
        <v>0.2</v>
      </c>
      <c r="D8" s="30">
        <v>0.2</v>
      </c>
    </row>
    <row r="9" spans="1:4">
      <c r="B9" t="s">
        <v>283</v>
      </c>
      <c r="C9" s="30">
        <v>0.95</v>
      </c>
      <c r="D9" s="30">
        <v>0.67500000000000004</v>
      </c>
    </row>
    <row r="10" spans="1:4">
      <c r="B10" t="s">
        <v>284</v>
      </c>
      <c r="C10" s="30">
        <v>1.8</v>
      </c>
      <c r="D10" s="30">
        <v>0.9</v>
      </c>
    </row>
    <row r="11" spans="1:4">
      <c r="B11" t="s">
        <v>285</v>
      </c>
      <c r="C11" s="30">
        <v>1.2000000000000002</v>
      </c>
      <c r="D11" s="30">
        <v>0.4</v>
      </c>
    </row>
    <row r="12" spans="1:4">
      <c r="A12" t="s">
        <v>290</v>
      </c>
      <c r="C12" s="30">
        <v>2.0999999999999996</v>
      </c>
      <c r="D12" s="30">
        <v>0.9</v>
      </c>
    </row>
    <row r="13" spans="1:4">
      <c r="A13" t="s">
        <v>292</v>
      </c>
      <c r="C13" s="30">
        <v>0.2</v>
      </c>
      <c r="D13" s="30">
        <v>0.2</v>
      </c>
    </row>
    <row r="14" spans="1:4">
      <c r="A14" t="s">
        <v>2</v>
      </c>
      <c r="C14" s="30"/>
      <c r="D14" s="30"/>
    </row>
    <row r="15" spans="1:4">
      <c r="B15" t="s">
        <v>281</v>
      </c>
      <c r="C15" s="30">
        <v>1</v>
      </c>
      <c r="D15" s="30">
        <v>0.5</v>
      </c>
    </row>
    <row r="16" spans="1:4">
      <c r="B16" t="s">
        <v>282</v>
      </c>
      <c r="C16" s="30">
        <v>0.375</v>
      </c>
      <c r="D16" s="30">
        <v>0.25</v>
      </c>
    </row>
    <row r="17" spans="1:4">
      <c r="B17" t="s">
        <v>283</v>
      </c>
      <c r="C17" s="30">
        <v>1.0499999999999998</v>
      </c>
      <c r="D17" s="30">
        <v>0.7</v>
      </c>
    </row>
    <row r="18" spans="1:4">
      <c r="B18" t="s">
        <v>286</v>
      </c>
      <c r="C18" s="30">
        <v>0.57499999999999996</v>
      </c>
      <c r="D18" s="30">
        <v>0.25</v>
      </c>
    </row>
    <row r="19" spans="1:4">
      <c r="B19" t="s">
        <v>284</v>
      </c>
      <c r="C19" s="30">
        <v>1.4</v>
      </c>
      <c r="D19" s="30">
        <v>0.55999999999999994</v>
      </c>
    </row>
    <row r="20" spans="1:4">
      <c r="B20" t="s">
        <v>285</v>
      </c>
      <c r="C20" s="30">
        <v>1.8</v>
      </c>
      <c r="D20" s="30">
        <v>0.9</v>
      </c>
    </row>
    <row r="21" spans="1:4">
      <c r="A21" t="s">
        <v>291</v>
      </c>
      <c r="C21" s="30">
        <v>2.4000000000000004</v>
      </c>
      <c r="D21" s="30">
        <v>0.9</v>
      </c>
    </row>
    <row r="22" spans="1:4">
      <c r="A22" t="s">
        <v>293</v>
      </c>
      <c r="C22" s="30">
        <v>0.2</v>
      </c>
      <c r="D22" s="30">
        <v>0.2</v>
      </c>
    </row>
    <row r="23" spans="1:4">
      <c r="A23" t="s">
        <v>279</v>
      </c>
      <c r="C23" s="30">
        <v>1.017857142857143</v>
      </c>
      <c r="D23" s="30">
        <v>0.49285714285714288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M37" sqref="M37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274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1980"/>
      </customFilters>
    </filterColumn>
    <filterColumn colId="4">
      <customFilters>
        <customFilter val="*내과"/>
        <customFilter val="*외과"/>
      </customFilters>
    </filterColumn>
  </autoFilter>
  <sortState xmlns:xlrd2="http://schemas.microsoft.com/office/spreadsheetml/2017/richdata2" ref="A3:H30">
    <sortCondition ref="A3:A30"/>
  </sortState>
  <phoneticPr fontId="2" type="noConversion"/>
  <dataValidations xWindow="137" yWindow="323" count="1">
    <dataValidation type="custom" allowBlank="1" showInputMessage="1" showErrorMessage="1" errorTitle="입력 오류" error="다시 입력하세요!" promptTitle="입력제한" prompt="빈칸 입력 금지" sqref="B3:B30" xr:uid="{F0C12BA3-8CF2-4859-B858-0E173F0E1EEF}">
      <formula1>ISERROR( FIND(" ",B3) 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I7" sqref="I7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3">
        <v>12000000</v>
      </c>
      <c r="D4" s="23">
        <v>15500000</v>
      </c>
      <c r="E4" s="26">
        <f t="shared" ref="E4:E13" si="0">D4/C4</f>
        <v>1.2916666666666667</v>
      </c>
    </row>
    <row r="5" spans="1:11">
      <c r="A5" s="1" t="s">
        <v>46</v>
      </c>
      <c r="B5" s="1" t="s">
        <v>239</v>
      </c>
      <c r="C5" s="23">
        <v>15000000</v>
      </c>
      <c r="D5" s="23">
        <v>5240000</v>
      </c>
      <c r="E5" s="26">
        <f t="shared" si="0"/>
        <v>0.34933333333333333</v>
      </c>
    </row>
    <row r="6" spans="1:11">
      <c r="A6" s="1" t="s">
        <v>240</v>
      </c>
      <c r="B6" s="1" t="s">
        <v>241</v>
      </c>
      <c r="C6" s="23">
        <v>10000000</v>
      </c>
      <c r="D6" s="23">
        <v>8800000</v>
      </c>
      <c r="E6" s="26">
        <f t="shared" si="0"/>
        <v>0.88</v>
      </c>
    </row>
    <row r="7" spans="1:11">
      <c r="A7" s="1" t="s">
        <v>242</v>
      </c>
      <c r="B7" s="1" t="s">
        <v>243</v>
      </c>
      <c r="C7" s="23">
        <v>12000000</v>
      </c>
      <c r="D7" s="23">
        <v>14420000</v>
      </c>
      <c r="E7" s="26">
        <f t="shared" si="0"/>
        <v>1.2016666666666667</v>
      </c>
    </row>
    <row r="8" spans="1:11">
      <c r="A8" s="1" t="s">
        <v>244</v>
      </c>
      <c r="B8" s="1" t="s">
        <v>245</v>
      </c>
      <c r="C8" s="23">
        <v>15000000</v>
      </c>
      <c r="D8" s="23">
        <v>9250000</v>
      </c>
      <c r="E8" s="26">
        <f t="shared" si="0"/>
        <v>0.6166666666666667</v>
      </c>
    </row>
    <row r="9" spans="1:11">
      <c r="A9" s="1" t="s">
        <v>246</v>
      </c>
      <c r="B9" s="1" t="s">
        <v>247</v>
      </c>
      <c r="C9" s="23">
        <v>12000000</v>
      </c>
      <c r="D9" s="23">
        <v>10800000.000000002</v>
      </c>
      <c r="E9" s="26">
        <f t="shared" si="0"/>
        <v>0.90000000000000013</v>
      </c>
    </row>
    <row r="10" spans="1:11">
      <c r="A10" s="1" t="s">
        <v>248</v>
      </c>
      <c r="B10" s="1" t="s">
        <v>249</v>
      </c>
      <c r="C10" s="23">
        <v>14000000</v>
      </c>
      <c r="D10" s="23">
        <v>12700000</v>
      </c>
      <c r="E10" s="26">
        <f t="shared" si="0"/>
        <v>0.90714285714285714</v>
      </c>
    </row>
    <row r="11" spans="1:11">
      <c r="A11" s="1" t="s">
        <v>250</v>
      </c>
      <c r="B11" s="1" t="s">
        <v>251</v>
      </c>
      <c r="C11" s="23">
        <v>13000000</v>
      </c>
      <c r="D11" s="23">
        <v>5540000</v>
      </c>
      <c r="E11" s="26">
        <f t="shared" si="0"/>
        <v>0.42615384615384616</v>
      </c>
    </row>
    <row r="12" spans="1:11">
      <c r="A12" s="1" t="s">
        <v>252</v>
      </c>
      <c r="B12" s="1" t="s">
        <v>253</v>
      </c>
      <c r="C12" s="23">
        <v>15000000</v>
      </c>
      <c r="D12" s="23">
        <v>12800000</v>
      </c>
      <c r="E12" s="26">
        <f t="shared" si="0"/>
        <v>0.85333333333333339</v>
      </c>
    </row>
    <row r="13" spans="1:11">
      <c r="A13" s="1" t="s">
        <v>254</v>
      </c>
      <c r="B13" s="1" t="s">
        <v>255</v>
      </c>
      <c r="C13" s="23">
        <v>12000000</v>
      </c>
      <c r="D13" s="23">
        <v>11500000</v>
      </c>
      <c r="E13" s="26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9525</xdr:colOff>
                    <xdr:row>2</xdr:row>
                    <xdr:rowOff>19050</xdr:rowOff>
                  </from>
                  <to>
                    <xdr:col>6</xdr:col>
                    <xdr:colOff>828675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19050</xdr:colOff>
                    <xdr:row>5</xdr:row>
                    <xdr:rowOff>9525</xdr:rowOff>
                  </from>
                  <to>
                    <xdr:col>6</xdr:col>
                    <xdr:colOff>819150</xdr:colOff>
                    <xdr:row>6</xdr:row>
                    <xdr:rowOff>200025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tabSelected="1" workbookViewId="0">
      <selection activeCell="K19" sqref="K19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14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5"/>
  <sheetViews>
    <sheetView workbookViewId="0">
      <selection activeCell="I14" sqref="I14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s="31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4" t="s">
        <v>267</v>
      </c>
      <c r="B4" s="24" t="s">
        <v>263</v>
      </c>
      <c r="C4" s="24">
        <v>2</v>
      </c>
      <c r="D4" s="25">
        <v>250000</v>
      </c>
      <c r="E4" s="25" t="s">
        <v>268</v>
      </c>
      <c r="G4" s="1" t="s">
        <v>262</v>
      </c>
    </row>
    <row r="5" spans="1:7">
      <c r="A5" s="24"/>
      <c r="B5" s="24"/>
      <c r="C5" s="24"/>
      <c r="D5" s="25"/>
      <c r="E5" s="25"/>
      <c r="G5" s="1" t="s">
        <v>263</v>
      </c>
    </row>
    <row r="6" spans="1:7">
      <c r="A6" s="24"/>
      <c r="B6" s="24"/>
      <c r="C6" s="24"/>
      <c r="D6" s="25"/>
      <c r="E6" s="25"/>
      <c r="G6" s="1" t="s">
        <v>264</v>
      </c>
    </row>
    <row r="7" spans="1:7">
      <c r="A7" s="24"/>
      <c r="B7" s="24"/>
      <c r="C7" s="24"/>
      <c r="D7" s="25"/>
      <c r="E7" s="25"/>
      <c r="G7" s="1" t="s">
        <v>265</v>
      </c>
    </row>
    <row r="8" spans="1:7">
      <c r="A8" s="24"/>
      <c r="B8" s="24"/>
      <c r="C8" s="24"/>
      <c r="D8" s="25"/>
      <c r="E8" s="25"/>
      <c r="G8" s="1" t="s">
        <v>266</v>
      </c>
    </row>
    <row r="9" spans="1:7">
      <c r="A9" s="24"/>
      <c r="B9" s="24"/>
      <c r="C9" s="24"/>
      <c r="D9" s="25"/>
      <c r="E9" s="25"/>
    </row>
    <row r="10" spans="1:7">
      <c r="A10" s="24"/>
      <c r="B10" s="24"/>
      <c r="C10" s="24"/>
      <c r="D10" s="25"/>
      <c r="E10" s="25"/>
    </row>
    <row r="11" spans="1:7">
      <c r="A11" s="24"/>
      <c r="B11" s="24"/>
      <c r="C11" s="24"/>
      <c r="D11" s="25"/>
      <c r="E11" s="25"/>
    </row>
    <row r="12" spans="1:7">
      <c r="A12" s="24"/>
      <c r="B12" s="24"/>
      <c r="C12" s="24"/>
      <c r="D12" s="25"/>
      <c r="E12" s="25"/>
    </row>
    <row r="13" spans="1:7">
      <c r="A13" s="24"/>
      <c r="B13" s="24"/>
      <c r="C13" s="24"/>
      <c r="D13" s="25"/>
      <c r="E13" s="25"/>
    </row>
    <row r="14" spans="1:7">
      <c r="A14" s="24"/>
      <c r="B14" s="24"/>
      <c r="C14" s="24"/>
      <c r="D14" s="25"/>
      <c r="E14" s="25"/>
    </row>
    <row r="15" spans="1:7">
      <c r="A15" s="24"/>
      <c r="B15" s="24"/>
      <c r="C15" s="24"/>
      <c r="D15" s="25"/>
      <c r="E15" s="2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유진 신</cp:lastModifiedBy>
  <cp:lastPrinted>2024-06-03T12:11:51Z</cp:lastPrinted>
  <dcterms:created xsi:type="dcterms:W3CDTF">2023-05-30T06:41:20Z</dcterms:created>
  <dcterms:modified xsi:type="dcterms:W3CDTF">2025-12-26T12:15:10Z</dcterms:modified>
</cp:coreProperties>
</file>