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C\Desktop\03 최신기출문제\02 24년상시02\"/>
    </mc:Choice>
  </mc:AlternateContent>
  <xr:revisionPtr revIDLastSave="0" documentId="13_ncr:1_{EBADC7B5-D9F2-453A-BFBA-F31F9B61BA90}" xr6:coauthVersionLast="47" xr6:coauthVersionMax="47" xr10:uidLastSave="{00000000-0000-0000-0000-000000000000}"/>
  <bookViews>
    <workbookView xWindow="-120" yWindow="-120" windowWidth="29040" windowHeight="15840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'기본작업-1'!$A$32:$B$34</definedName>
    <definedName name="_xlnm.Extract" localSheetId="0">'기본작업-1'!$A$37:$E$37</definedName>
  </definedNames>
  <calcPr calcId="18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5" i="3" l="1" a="1"/>
  <c r="P15" i="3" s="1"/>
  <c r="P16" i="3" a="1"/>
  <c r="P16" i="3" s="1"/>
  <c r="P17" i="3" a="1"/>
  <c r="P17" i="3" s="1"/>
  <c r="P18" i="3" a="1"/>
  <c r="P18" i="3" s="1"/>
  <c r="P19" i="3" a="1"/>
  <c r="P19" i="3" s="1"/>
  <c r="P20" i="3" a="1"/>
  <c r="P20" i="3" s="1"/>
  <c r="P14" i="3" a="1"/>
  <c r="P14" i="3" s="1"/>
  <c r="P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A4" i="3" a="1"/>
  <c r="A4" i="3" s="1"/>
  <c r="A5" i="3" a="1"/>
  <c r="A5" i="3" s="1"/>
  <c r="A6" i="3" a="1"/>
  <c r="A6" i="3" s="1"/>
  <c r="A7" i="3" a="1"/>
  <c r="A7" i="3"/>
  <c r="A8" i="3" a="1"/>
  <c r="A8" i="3" s="1"/>
  <c r="A9" i="3" a="1"/>
  <c r="A9" i="3" s="1"/>
  <c r="A10" i="3" a="1"/>
  <c r="A10" i="3" s="1"/>
  <c r="A11" i="3" a="1"/>
  <c r="A11" i="3"/>
  <c r="A12" i="3" a="1"/>
  <c r="A12" i="3" s="1"/>
  <c r="A13" i="3" a="1"/>
  <c r="A13" i="3" s="1"/>
  <c r="A14" i="3" a="1"/>
  <c r="A14" i="3" s="1"/>
  <c r="A15" i="3" a="1"/>
  <c r="A15" i="3"/>
  <c r="A16" i="3" a="1"/>
  <c r="A16" i="3" s="1"/>
  <c r="A17" i="3" a="1"/>
  <c r="A17" i="3" s="1"/>
  <c r="A18" i="3" a="1"/>
  <c r="A18" i="3" s="1"/>
  <c r="A19" i="3" a="1"/>
  <c r="A19" i="3"/>
  <c r="A20" i="3" a="1"/>
  <c r="A20" i="3" s="1"/>
  <c r="A21" i="3" a="1"/>
  <c r="A21" i="3" s="1"/>
  <c r="A22" i="3" a="1"/>
  <c r="A22" i="3" s="1"/>
  <c r="A23" i="3" a="1"/>
  <c r="A23" i="3"/>
  <c r="A24" i="3" a="1"/>
  <c r="A24" i="3" s="1"/>
  <c r="A25" i="3" a="1"/>
  <c r="A25" i="3" s="1"/>
  <c r="A26" i="3" a="1"/>
  <c r="A26" i="3" s="1"/>
  <c r="A27" i="3" a="1"/>
  <c r="A27" i="3"/>
  <c r="A28" i="3" a="1"/>
  <c r="A28" i="3" s="1"/>
  <c r="A29" i="3" a="1"/>
  <c r="A29" i="3" s="1"/>
  <c r="A30" i="3" a="1"/>
  <c r="A30" i="3" s="1"/>
  <c r="A31" i="3" a="1"/>
  <c r="A31" i="3"/>
  <c r="A32" i="3" a="1"/>
  <c r="A32" i="3" s="1"/>
  <c r="A33" i="3" a="1"/>
  <c r="A33" i="3" s="1"/>
  <c r="A34" i="3" a="1"/>
  <c r="A34" i="3" s="1"/>
  <c r="A35" i="3" a="1"/>
  <c r="A35" i="3" s="1"/>
  <c r="A3" i="3" a="1"/>
  <c r="A3" i="3" s="1"/>
  <c r="A34" i="1"/>
  <c r="A33" i="1"/>
  <c r="E13" i="6"/>
  <c r="E12" i="6"/>
  <c r="E11" i="6"/>
  <c r="E10" i="6"/>
  <c r="E9" i="6"/>
  <c r="E8" i="6"/>
  <c r="E7" i="6"/>
  <c r="E6" i="6"/>
  <c r="E5" i="6"/>
  <c r="E4" i="6"/>
  <c r="M4" i="3"/>
  <c r="M12" i="3"/>
  <c r="M20" i="3"/>
  <c r="M28" i="3"/>
  <c r="M5" i="3"/>
  <c r="M13" i="3"/>
  <c r="M21" i="3"/>
  <c r="M29" i="3"/>
  <c r="M22" i="3"/>
  <c r="M6" i="3"/>
  <c r="M14" i="3"/>
  <c r="M30" i="3"/>
  <c r="M7" i="3"/>
  <c r="M15" i="3"/>
  <c r="M23" i="3"/>
  <c r="M31" i="3"/>
  <c r="M8" i="3"/>
  <c r="M16" i="3"/>
  <c r="M24" i="3"/>
  <c r="M32" i="3"/>
  <c r="M9" i="3"/>
  <c r="M17" i="3"/>
  <c r="M25" i="3"/>
  <c r="M33" i="3"/>
  <c r="M10" i="3"/>
  <c r="M18" i="3"/>
  <c r="M26" i="3"/>
  <c r="M34" i="3"/>
  <c r="M11" i="3"/>
  <c r="M19" i="3"/>
  <c r="M27" i="3"/>
  <c r="M35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C9F7FFED-465D-4165-AB94-3BCDCDB536ED}" name="MS Access Database_Query2" type="1" refreshedVersion="8" background="1">
    <dbPr connection="DSN=MS Access Database;DBQ=C:\Users\SEC\Desktop\03 최신기출문제\02 24년상시02\요양보호.accdb;DefaultDir=C:\Users\SEC\Desktop\03 최신기출문제\02 24년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</connections>
</file>

<file path=xl/sharedStrings.xml><?xml version="1.0" encoding="utf-8"?>
<sst xmlns="http://schemas.openxmlformats.org/spreadsheetml/2006/main" count="726" uniqueCount="297">
  <si>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</si>
  <si>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</si>
  <si>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</si>
  <si>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</si>
  <si>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</si>
  <si>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</si>
  <si>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</si>
  <si>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</si>
  <si>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</si>
  <si>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</si>
  <si>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</si>
  <si>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</si>
  <si>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</si>
  <si>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</si>
  <si>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</si>
  <si>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</si>
  <si>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</si>
  <si>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</si>
  <si>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</si>
  <si>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</si>
  <si>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</si>
  <si>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</si>
  <si>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</si>
  <si>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</si>
  <si>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</si>
  <si>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</si>
  <si>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</si>
  <si>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</si>
  <si>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</si>
  <si>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</si>
  <si>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</si>
  <si>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</si>
  <si>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</si>
  <si>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</si>
  <si>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</si>
  <si>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</si>
  <si>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</si>
  <si>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</si>
  <si>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</si>
  <si>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</si>
  <si>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</si>
  <si>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</si>
  <si>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</si>
  <si>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</si>
  <si>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</si>
  <si>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</si>
  <si>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</si>
  <si>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</si>
  <si>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</si>
  <si>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</si>
  <si>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</si>
  <si>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</si>
  <si>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</si>
  <si>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</si>
  <si>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</si>
  <si>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</si>
  <si>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</si>
  <si>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</si>
  <si>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</si>
  <si>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</si>
  <si>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</si>
  <si>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</si>
  <si>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</si>
  <si>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</si>
  <si>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</si>
  <si>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</si>
  <si>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</si>
  <si>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</si>
  <si>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</si>
  <si>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</si>
  <si>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</si>
  <si>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</si>
  <si>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</si>
  <si>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</si>
  <si>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</si>
  <si>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</si>
  <si>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</si>
  <si>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</si>
  <si>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</si>
  <si>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</si>
  <si>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</si>
  <si>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</si>
  <si>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</si>
  <si>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</si>
  <si>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</si>
  <si>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</si>
  <si>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</si>
  <si>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</si>
  <si>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</si>
  <si>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</si>
  <si>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</si>
  <si>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</si>
  <si>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</si>
  <si>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</si>
  <si>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</si>
  <si>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</si>
  <si>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</si>
  <si>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</si>
  <si>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</si>
  <si>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</si>
  <si>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</si>
  <si>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</si>
  <si>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</si>
  <si>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</si>
  <si>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</si>
  <si>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</si>
  <si>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</si>
  <si>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</si>
  <si>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</si>
  <si>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</si>
  <si>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</si>
  <si>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</si>
  <si>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</si>
  <si>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</si>
  <si>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</si>
  <si>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</si>
  <si>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</si>
  <si>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</si>
  <si>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</si>
  <si>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</si>
  <si>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</si>
  <si>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</si>
  <si>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</si>
  <si>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</si>
  <si>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</si>
  <si>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</si>
  <si>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</si>
  <si>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</si>
  <si>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</si>
  <si>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</si>
  <si>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</si>
  <si>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</si>
  <si>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</si>
  <si>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</si>
  <si>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</si>
  <si>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</si>
  <si>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</si>
  <si>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</si>
  <si>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</si>
  <si>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</si>
  <si>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</si>
  <si>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</si>
  <si>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</si>
  <si>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</si>
  <si>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</si>
  <si>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</si>
  <si>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</si>
  <si>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</si>
  <si>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</si>
  <si>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</si>
  <si>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</si>
  <si>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</si>
  <si>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</si>
  <si>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</si>
  <si>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</si>
  <si>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</si>
  <si>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</si>
  <si>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</si>
  <si>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</si>
  <si>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</si>
  <si>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</si>
  <si>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</si>
  <si>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</si>
  <si>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</si>
  <si>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</si>
  <si>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</si>
  <si>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</si>
  <si>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</si>
  <si>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</si>
  <si>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</si>
  <si>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</si>
  <si>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</si>
  <si>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</si>
  <si>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</si>
  <si>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</si>
  <si>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</si>
  <si>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</si>
  <si>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</si>
  <si>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</si>
  <si>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</si>
  <si>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</si>
  <si>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</si>
  <si>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</si>
  <si>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</si>
  <si>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</si>
  <si>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</si>
  <si>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</si>
  <si>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</si>
  <si>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</si>
  <si>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</si>
  <si>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</si>
  <si>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</si>
  <si>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</si>
  <si>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</si>
  <si>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</si>
  <si>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</si>
  <si>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</si>
  <si>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</si>
  <si>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</si>
  <si>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</si>
  <si>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</si>
  <si>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</si>
  <si>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</si>
  <si>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</si>
  <si>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</si>
  <si>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</si>
  <si>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</si>
  <si>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</si>
  <si>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</si>
  <si>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</si>
  <si>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</si>
  <si>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</si>
  <si>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</si>
  <si>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</si>
  <si>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</si>
  <si>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</si>
  <si>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</si>
  <si>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</si>
  <si>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</si>
  <si>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</si>
  <si>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</si>
  <si>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</si>
  <si>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</si>
  <si>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</si>
  <si>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</si>
  <si>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</si>
  <si>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</si>
  <si>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</si>
  <si>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</si>
  <si>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</si>
  <si>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</si>
  <si>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</si>
  <si>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</si>
  <si>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</si>
  <si>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</si>
  <si>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</si>
  <si>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</si>
  <si>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</si>
  <si>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</si>
  <si>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</si>
  <si>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</si>
  <si>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</si>
  <si>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</si>
  <si>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</si>
  <si>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</si>
  <si>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</si>
  <si>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</si>
  <si>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</si>
  <si>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</si>
  <si>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</si>
  <si>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</si>
  <si>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</si>
  <si>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</si>
  <si>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</si>
  <si>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</si>
  <si>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</si>
  <si>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</si>
  <si>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</si>
  <si>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</si>
  <si>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</si>
  <si>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</si>
  <si>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</si>
  <si>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</si>
  <si>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</si>
  <si>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</si>
  <si>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</si>
  <si>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</si>
  <si>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</si>
  <si>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</si>
  <si>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</si>
  <si>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</si>
  <si>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</si>
  <si>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환자코드</t>
    <phoneticPr fontId="2" type="noConversion"/>
  </si>
  <si>
    <t>A*</t>
    <phoneticPr fontId="2" type="noConversion"/>
  </si>
  <si>
    <t>B*</t>
    <phoneticPr fontId="2" type="noConversion"/>
  </si>
  <si>
    <t>성명</t>
    <phoneticPr fontId="2" type="noConversion"/>
  </si>
  <si>
    <t>생년월일</t>
    <phoneticPr fontId="2" type="noConversion"/>
  </si>
  <si>
    <t>진료과목</t>
    <phoneticPr fontId="2" type="noConversion"/>
  </si>
  <si>
    <t>진료일</t>
    <phoneticPr fontId="2" type="noConversion"/>
  </si>
  <si>
    <t>(모두)</t>
  </si>
  <si>
    <t>총합계</t>
  </si>
  <si>
    <t>30-39</t>
  </si>
  <si>
    <t>40-49</t>
  </si>
  <si>
    <t>50-59</t>
  </si>
  <si>
    <t>60-69</t>
  </si>
  <si>
    <t>80-89</t>
  </si>
  <si>
    <t>90-100</t>
  </si>
  <si>
    <t>70-79</t>
  </si>
  <si>
    <t>평균 : 일일투약량</t>
  </si>
  <si>
    <t>평균 : 일회투약량</t>
  </si>
  <si>
    <t>경기 최대</t>
  </si>
  <si>
    <t>경기 최소</t>
  </si>
  <si>
    <t>서울 최대</t>
  </si>
  <si>
    <t>서울 최소</t>
  </si>
  <si>
    <t>황귀명</t>
  </si>
  <si>
    <t>종로</t>
  </si>
  <si>
    <t>12,000원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</si>
</sst>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9" fillId="0" borderId="0" xfId="0" applyFo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33-4133-9FB9-7BD6822FA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3E-4357-BA98-A3A211E77F97}"/>
            </c:ext>
          </c:extLst>
        </c:ser>
        <c:ser>
          <c:idx val="1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0</xdr:row>
          <xdr:rowOff>47625</xdr:rowOff>
        </xdr:from>
        <xdr:to>
          <xdr:col>4</xdr:col>
          <xdr:colOff>857250</xdr:colOff>
          <xdr:row>1</xdr:row>
          <xdr:rowOff>123825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User" refreshedDate="45756.601118287035" backgroundQuery="1" createdVersion="8" refreshedVersion="8" minRefreshableVersion="3" recordCount="28" xr:uid="{1E5F96C8-98DB-4ADF-94A8-8F5573EA0E58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A7B1531-E196-4F67-957A-40C278CFACD8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2" baseItem="0" numFmtId="177"/>
    <dataField name="평균 : 일회투약량" fld="3" subtotal="average" baseField="2" baseItem="0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topLeftCell="A2" workbookViewId="0">
      <selection activeCell="J18" sqref="J18"/>
    </sheetView>
  </sheetViews>
  <sheetFormatPr defaultRowHeight="16.5"/>
  <cols>
    <col min="1" max="1" width="8.625" customWidth="1"/>
    <col min="2" max="2" width="7.875" customWidth="1"/>
    <col min="3" max="3" width="12.75" customWidth="1"/>
    <col min="4" max="4" width="9" bestFit="1" customWidth="1"/>
    <col min="5" max="5" width="10.875" customWidth="1"/>
    <col min="6" max="6" width="8.5" customWidth="1"/>
    <col min="7" max="7" width="12.2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30" t="s">
        <v>271</v>
      </c>
      <c r="B32" s="30" t="s">
        <v>272</v>
      </c>
    </row>
    <row r="33" spans="1:5">
      <c r="A33">
        <f>(YEAR(G3)=2023)*(RIGHT(E3,2)="외과")</f>
        <v>0</v>
      </c>
      <c r="B33" s="30" t="s">
        <v>273</v>
      </c>
    </row>
    <row r="34" spans="1:5">
      <c r="A34">
        <f>(YEAR(G3)=2023)*(RIGHT(E3,2)="외과")</f>
        <v>0</v>
      </c>
      <c r="B34" s="30" t="s">
        <v>274</v>
      </c>
    </row>
    <row r="37" spans="1:5">
      <c r="A37" t="s">
        <v>272</v>
      </c>
      <c r="B37" s="30" t="s">
        <v>275</v>
      </c>
      <c r="C37" t="s">
        <v>276</v>
      </c>
      <c r="D37" t="s">
        <v>277</v>
      </c>
      <c r="E37" t="s">
        <v>278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OR(AND(YEAR($C3)&gt;=2000,YEAR($C3)&lt;=2003),AND(HOUR($H3)&gt;=9,HOUR($H3)&lt;13))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/>
  </sheetViews>
  <sheetFormatPr defaultRowHeight="16.5"/>
  <cols>
    <col min="1" max="1" width="11.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75" style="19" customWidth="1"/>
    <col min="8" max="8" width="15.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tabSelected="1" topLeftCell="B1" workbookViewId="0">
      <selection activeCell="O4" sqref="O4"/>
    </sheetView>
  </sheetViews>
  <sheetFormatPr defaultRowHeight="16.5"/>
  <cols>
    <col min="1" max="1" width="8.5" customWidth="1"/>
    <col min="2" max="2" width="14.25" customWidth="1"/>
    <col min="3" max="3" width="5.25" bestFit="1" customWidth="1"/>
    <col min="4" max="4" width="10.625" customWidth="1"/>
    <col min="5" max="5" width="5" customWidth="1"/>
    <col min="6" max="6" width="12.625" customWidth="1"/>
    <col min="7" max="7" width="11.25" customWidth="1"/>
    <col min="8" max="8" width="14.375" customWidth="1"/>
    <col min="9" max="10" width="10.625" customWidth="1"/>
    <col min="11" max="11" width="10.5" customWidth="1"/>
    <col min="12" max="12" width="5" customWidth="1"/>
    <col min="13" max="13" width="8.625" customWidth="1"/>
    <col min="14" max="14" width="1.75" customWidth="1"/>
    <col min="15" max="15" width="15.25" customWidth="1"/>
    <col min="16" max="16" width="9.2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27" t="s">
        <v>16</v>
      </c>
      <c r="P2" s="29">
        <f t="shared" ref="P2:P3" si="0">COUNTIFS(C3:C35,"여성",F3:F35,"&lt;="&amp;EOMONTH(MIN(F3:F35),0))</f>
        <v>4</v>
      </c>
    </row>
    <row r="3" spans="1:20">
      <c r="A3" s="14" t="str">
        <f t="array" ref="A3">B3 &amp; "-" &amp; SUM(IF((B3=$B$3:$B$35)*(F3&gt;$F$3:$F$35),1))+1</f>
        <v>453555-1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IFERROR(INDEX($P$7:$T$9,MATCH(MID(G3,7,1),$O$7:$O$9,0),MATCH(MID(G3,8,2),$P$6:$T$6,0)),"기타")</f>
        <v>주세정제</v>
      </c>
      <c r="I3" s="21">
        <v>6</v>
      </c>
      <c r="J3" s="21">
        <v>18</v>
      </c>
      <c r="K3" s="21">
        <v>5</v>
      </c>
      <c r="L3" s="22">
        <v>150</v>
      </c>
      <c r="M3" s="17">
        <f>fn금액(E3,I3,J3,K3,L3)</f>
        <v>97200</v>
      </c>
      <c r="N3" s="20"/>
      <c r="O3" s="28"/>
      <c r="P3" s="29"/>
    </row>
    <row r="4" spans="1:20">
      <c r="A4" s="14" t="str">
        <f t="array" ref="A4">B4 &amp; "-" &amp; SUM(IF((B4=$B$3:$B$35)*(F4&gt;$F$3:$F$35),1))+1</f>
        <v>792876-1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1">IFERROR(INDEX($P$7:$T$9,MATCH(MID(G4,7,1),$O$7:$O$9,0),MATCH(MID(G4,8,2),$P$6:$T$6,0)),"기타")</f>
        <v>외용경질캡슐제</v>
      </c>
      <c r="I4" s="21">
        <v>2</v>
      </c>
      <c r="J4" s="21">
        <v>2</v>
      </c>
      <c r="K4" s="21">
        <v>2</v>
      </c>
      <c r="L4" s="22">
        <v>170</v>
      </c>
      <c r="M4" s="17">
        <f t="shared" ref="M4:M35" si="2">fn금액(E4,I4,J4,K4,L4)</f>
        <v>1632</v>
      </c>
      <c r="N4" s="20"/>
      <c r="P4" s="3"/>
    </row>
    <row r="5" spans="1:20">
      <c r="A5" s="14" t="str">
        <f t="array" ref="A5">B5 &amp; "-" &amp; SUM(IF((B5=$B$3:$B$35)*(F5&gt;$F$3:$F$35),1))+1</f>
        <v>453555-2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1"/>
        <v>내복경질캡슐제</v>
      </c>
      <c r="I5" s="21">
        <v>7</v>
      </c>
      <c r="J5" s="21">
        <v>7</v>
      </c>
      <c r="K5" s="21">
        <v>4</v>
      </c>
      <c r="L5" s="22">
        <v>170</v>
      </c>
      <c r="M5" s="17">
        <f t="shared" si="2"/>
        <v>36652</v>
      </c>
      <c r="N5" s="20"/>
      <c r="O5" t="s">
        <v>23</v>
      </c>
    </row>
    <row r="6" spans="1:20">
      <c r="A6" s="14" t="str">
        <f t="array" ref="A6">B6 &amp; "-" &amp; SUM(IF((B6=$B$3:$B$35)*(F6&gt;$F$3:$F$35),1))+1</f>
        <v>239850-1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1"/>
        <v>외용서방형정제</v>
      </c>
      <c r="I6" s="21">
        <v>2</v>
      </c>
      <c r="J6" s="21">
        <v>6.0000000000000009</v>
      </c>
      <c r="K6" s="21">
        <v>5</v>
      </c>
      <c r="L6" s="22">
        <v>160</v>
      </c>
      <c r="M6" s="17">
        <f t="shared" si="2"/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str">
        <f t="array" ref="A7">B7 &amp; "-" &amp; SUM(IF((B7=$B$3:$B$35)*(F7&gt;$F$3:$F$35),1))+1</f>
        <v>423576-1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1"/>
        <v>주세서방형정제</v>
      </c>
      <c r="I7" s="21">
        <v>3</v>
      </c>
      <c r="J7" s="21">
        <v>3</v>
      </c>
      <c r="K7" s="21">
        <v>1</v>
      </c>
      <c r="L7" s="22">
        <v>210</v>
      </c>
      <c r="M7" s="17">
        <f t="shared" si="2"/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str">
        <f t="array" ref="A8">B8 &amp; "-" &amp; SUM(IF((B8=$B$3:$B$35)*(F8&gt;$F$3:$F$35),1))+1</f>
        <v>453555-3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1"/>
        <v>내복점안제</v>
      </c>
      <c r="I8" s="21">
        <v>2</v>
      </c>
      <c r="J8" s="21">
        <v>6.0000000000000009</v>
      </c>
      <c r="K8" s="21">
        <v>3</v>
      </c>
      <c r="L8" s="22">
        <v>190</v>
      </c>
      <c r="M8" s="17">
        <f t="shared" si="2"/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str">
        <f t="array" ref="A9">B9 &amp; "-" &amp; SUM(IF((B9=$B$3:$B$35)*(F9&gt;$F$3:$F$35),1))+1</f>
        <v>701855-1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1"/>
        <v>내복정제</v>
      </c>
      <c r="I9" s="21">
        <v>9</v>
      </c>
      <c r="J9" s="21">
        <v>18</v>
      </c>
      <c r="K9" s="21">
        <v>5</v>
      </c>
      <c r="L9" s="22">
        <v>160</v>
      </c>
      <c r="M9" s="17">
        <f t="shared" si="2"/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str">
        <f t="array" ref="A10">B10 &amp; "-" &amp; SUM(IF((B10=$B$3:$B$35)*(F10&gt;$F$3:$F$35),1))+1</f>
        <v>239850-2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1"/>
        <v>내복서방형정제</v>
      </c>
      <c r="I10" s="21">
        <v>7</v>
      </c>
      <c r="J10" s="21">
        <v>7</v>
      </c>
      <c r="K10" s="21">
        <v>2</v>
      </c>
      <c r="L10" s="22">
        <v>140</v>
      </c>
      <c r="M10" s="17">
        <f t="shared" si="2"/>
        <v>16464</v>
      </c>
      <c r="N10" s="20"/>
      <c r="O10" s="4"/>
      <c r="P10" s="4"/>
      <c r="Q10" s="4"/>
      <c r="R10" s="4"/>
      <c r="S10" s="4"/>
      <c r="T10" s="4"/>
    </row>
    <row r="11" spans="1:20">
      <c r="A11" s="14" t="str">
        <f t="array" ref="A11">B11 &amp; "-" &amp; SUM(IF((B11=$B$3:$B$35)*(F11&gt;$F$3:$F$35),1))+1</f>
        <v>239850-3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1"/>
        <v>외용경질캡슐제</v>
      </c>
      <c r="I11" s="21">
        <v>3</v>
      </c>
      <c r="J11" s="21">
        <v>6</v>
      </c>
      <c r="K11" s="21">
        <v>3</v>
      </c>
      <c r="L11" s="22">
        <v>60</v>
      </c>
      <c r="M11" s="17">
        <f t="shared" si="2"/>
        <v>3888</v>
      </c>
      <c r="N11" s="20"/>
      <c r="O11" s="4"/>
      <c r="P11" s="4"/>
      <c r="Q11" s="4"/>
      <c r="R11" s="4"/>
      <c r="S11" s="4"/>
      <c r="T11" s="4"/>
    </row>
    <row r="12" spans="1:20">
      <c r="A12" s="14" t="str">
        <f t="array" ref="A12">B12 &amp; "-" &amp; SUM(IF((B12=$B$3:$B$35)*(F12&gt;$F$3:$F$35),1))+1</f>
        <v>487036-1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1"/>
        <v>주세점안제</v>
      </c>
      <c r="I12" s="21">
        <v>5</v>
      </c>
      <c r="J12" s="21">
        <v>10</v>
      </c>
      <c r="K12" s="21">
        <v>2</v>
      </c>
      <c r="L12" s="22">
        <v>120</v>
      </c>
      <c r="M12" s="17">
        <f t="shared" si="2"/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 t="str">
        <f t="array" ref="A13">B13 &amp; "-" &amp; SUM(IF((B13=$B$3:$B$35)*(F13&gt;$F$3:$F$35),1))+1</f>
        <v>855434-1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1"/>
        <v>내복시럽제</v>
      </c>
      <c r="I13" s="21">
        <v>7</v>
      </c>
      <c r="J13" s="21">
        <v>20.999999999999996</v>
      </c>
      <c r="K13" s="21">
        <v>4</v>
      </c>
      <c r="L13" s="22">
        <v>150</v>
      </c>
      <c r="M13" s="17">
        <f t="shared" si="2"/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str">
        <f t="array" ref="A14">B14 &amp; "-" &amp; SUM(IF((B14=$B$3:$B$35)*(F14&gt;$F$3:$F$35),1))+1</f>
        <v>239850-4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1"/>
        <v>주세경질캡슐제</v>
      </c>
      <c r="I14" s="21">
        <v>9</v>
      </c>
      <c r="J14" s="21">
        <v>9</v>
      </c>
      <c r="K14" s="21">
        <v>5</v>
      </c>
      <c r="L14" s="22">
        <v>120</v>
      </c>
      <c r="M14" s="17">
        <f t="shared" si="2"/>
        <v>58320</v>
      </c>
      <c r="N14" s="20"/>
      <c r="O14" s="1">
        <v>30</v>
      </c>
      <c r="P14" s="2" t="str">
        <f t="array" ref="P14">REPT("★",AVERAGE(IF(ROUNDDOWN($D$3:$D$35,-1)=O14,$K$3:$K$35)))</f>
        <v>★★</v>
      </c>
      <c r="Q14" s="4"/>
      <c r="R14" s="4"/>
      <c r="S14" s="4"/>
      <c r="T14" s="4"/>
    </row>
    <row r="15" spans="1:20">
      <c r="A15" s="14" t="str">
        <f t="array" ref="A15">B15 &amp; "-" &amp; SUM(IF((B15=$B$3:$B$35)*(F15&gt;$F$3:$F$35),1))+1</f>
        <v>145694-1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1"/>
        <v>내복점안제</v>
      </c>
      <c r="I15" s="21">
        <v>2</v>
      </c>
      <c r="J15" s="21">
        <v>6.0000000000000009</v>
      </c>
      <c r="K15" s="21">
        <v>1</v>
      </c>
      <c r="L15" s="22">
        <v>130</v>
      </c>
      <c r="M15" s="17">
        <f t="shared" si="2"/>
        <v>2028.0000000000005</v>
      </c>
      <c r="N15" s="20"/>
      <c r="O15" s="1">
        <v>40</v>
      </c>
      <c r="P15" s="2" t="str">
        <f t="array" ref="P15">REPT("★",AVERAGE(IF(ROUNDDOWN($D$3:$D$35,-1)=O15,$K$3:$K$35)))</f>
        <v>★★</v>
      </c>
      <c r="Q15" s="4"/>
      <c r="R15" s="4"/>
      <c r="S15" s="4"/>
      <c r="T15" s="4"/>
    </row>
    <row r="16" spans="1:20">
      <c r="A16" s="14" t="str">
        <f t="array" ref="A16">B16 &amp; "-" &amp; SUM(IF((B16=$B$3:$B$35)*(F16&gt;$F$3:$F$35),1))+1</f>
        <v>453555-4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1"/>
        <v>주세경질캡슐제</v>
      </c>
      <c r="I16" s="21">
        <v>2</v>
      </c>
      <c r="J16" s="21">
        <v>2</v>
      </c>
      <c r="K16" s="21">
        <v>3</v>
      </c>
      <c r="L16" s="22">
        <v>80</v>
      </c>
      <c r="M16" s="17">
        <f t="shared" si="2"/>
        <v>1056</v>
      </c>
      <c r="N16" s="20"/>
      <c r="O16" s="1">
        <v>50</v>
      </c>
      <c r="P16" s="2" t="str">
        <f t="array" ref="P16">REPT("★",AVERAGE(IF(ROUNDDOWN($D$3:$D$35,-1)=O16,$K$3:$K$35)))</f>
        <v>★★</v>
      </c>
      <c r="Q16" s="4"/>
      <c r="R16" s="4"/>
      <c r="S16" s="4"/>
      <c r="T16" s="4"/>
    </row>
    <row r="17" spans="1:20">
      <c r="A17" s="14" t="str">
        <f t="array" ref="A17">B17 &amp; "-" &amp; SUM(IF((B17=$B$3:$B$35)*(F17&gt;$F$3:$F$35),1))+1</f>
        <v>284064-1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1"/>
        <v>주세정제</v>
      </c>
      <c r="I17" s="21">
        <v>3</v>
      </c>
      <c r="J17" s="21">
        <v>6</v>
      </c>
      <c r="K17" s="21">
        <v>2</v>
      </c>
      <c r="L17" s="22">
        <v>80</v>
      </c>
      <c r="M17" s="17">
        <f t="shared" si="2"/>
        <v>3168.0000000000005</v>
      </c>
      <c r="N17" s="20"/>
      <c r="O17" s="1">
        <v>60</v>
      </c>
      <c r="P17" s="2" t="str">
        <f t="array" ref="P17">REPT("★",AVERAGE(IF(ROUNDDOWN($D$3:$D$35,-1)=O17,$K$3:$K$35)))</f>
        <v>★★★</v>
      </c>
      <c r="Q17" s="4"/>
      <c r="R17" s="4"/>
      <c r="S17" s="4"/>
      <c r="T17" s="4"/>
    </row>
    <row r="18" spans="1:20">
      <c r="A18" s="14" t="str">
        <f t="array" ref="A18">B18 &amp; "-" &amp; SUM(IF((B18=$B$3:$B$35)*(F18&gt;$F$3:$F$35),1))+1</f>
        <v>701855-2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1"/>
        <v>내복시럽제</v>
      </c>
      <c r="I18" s="21">
        <v>2</v>
      </c>
      <c r="J18" s="21">
        <v>2</v>
      </c>
      <c r="K18" s="21">
        <v>3</v>
      </c>
      <c r="L18" s="22">
        <v>150</v>
      </c>
      <c r="M18" s="17">
        <f t="shared" si="2"/>
        <v>2340</v>
      </c>
      <c r="N18" s="20"/>
      <c r="O18" s="1">
        <v>70</v>
      </c>
      <c r="P18" s="2" t="str">
        <f t="array" ref="P18">REPT("★",AVERAGE(IF(ROUNDDOWN($D$3:$D$35,-1)=O18,$K$3:$K$35)))</f>
        <v>★★★</v>
      </c>
      <c r="Q18" s="4"/>
      <c r="R18" s="4"/>
      <c r="S18" s="4"/>
      <c r="T18" s="4"/>
    </row>
    <row r="19" spans="1:20">
      <c r="A19" s="14" t="str">
        <f t="array" ref="A19">B19 &amp; "-" &amp; SUM(IF((B19=$B$3:$B$35)*(F19&gt;$F$3:$F$35),1))+1</f>
        <v>937768-1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1"/>
        <v>외용서방형정제</v>
      </c>
      <c r="I19" s="21">
        <v>8</v>
      </c>
      <c r="J19" s="21">
        <v>8</v>
      </c>
      <c r="K19" s="21">
        <v>2</v>
      </c>
      <c r="L19" s="22">
        <v>80</v>
      </c>
      <c r="M19" s="17">
        <f t="shared" si="2"/>
        <v>13312</v>
      </c>
      <c r="N19" s="20"/>
      <c r="O19" s="1">
        <v>80</v>
      </c>
      <c r="P19" s="2" t="str">
        <f t="array" ref="P19">REPT("★",AVERAGE(IF(ROUNDDOWN($D$3:$D$35,-1)=O19,$K$3:$K$35)))</f>
        <v>★★</v>
      </c>
      <c r="Q19" s="4"/>
      <c r="R19" s="4"/>
      <c r="S19" s="4"/>
      <c r="T19" s="4"/>
    </row>
    <row r="20" spans="1:20">
      <c r="A20" s="14" t="str">
        <f t="array" ref="A20">B20 &amp; "-" &amp; SUM(IF((B20=$B$3:$B$35)*(F20&gt;$F$3:$F$35),1))+1</f>
        <v>745444-1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1"/>
        <v>주세시럽제</v>
      </c>
      <c r="I20" s="21">
        <v>3</v>
      </c>
      <c r="J20" s="21">
        <v>3</v>
      </c>
      <c r="K20" s="21">
        <v>3</v>
      </c>
      <c r="L20" s="22">
        <v>100</v>
      </c>
      <c r="M20" s="17">
        <f t="shared" si="2"/>
        <v>2970.0000000000005</v>
      </c>
      <c r="N20" s="20"/>
      <c r="O20" s="1">
        <v>90</v>
      </c>
      <c r="P20" s="2" t="str">
        <f t="array" ref="P20">REPT("★",AVERAGE(IF(ROUNDDOWN($D$3:$D$35,-1)=O20,$K$3:$K$35)))</f>
        <v>★★★</v>
      </c>
      <c r="Q20" s="4"/>
      <c r="R20" s="4"/>
      <c r="S20" s="4"/>
      <c r="T20" s="4"/>
    </row>
    <row r="21" spans="1:20">
      <c r="A21" s="14" t="str">
        <f t="array" ref="A21">B21 &amp; "-" &amp; SUM(IF((B21=$B$3:$B$35)*(F21&gt;$F$3:$F$35),1))+1</f>
        <v>145694-2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1"/>
        <v>내복정제</v>
      </c>
      <c r="I21" s="21">
        <v>3</v>
      </c>
      <c r="J21" s="21">
        <v>3</v>
      </c>
      <c r="K21" s="21">
        <v>5</v>
      </c>
      <c r="L21" s="22">
        <v>140</v>
      </c>
      <c r="M21" s="17">
        <f t="shared" si="2"/>
        <v>6930.0000000000009</v>
      </c>
      <c r="N21" s="20"/>
    </row>
    <row r="22" spans="1:20">
      <c r="A22" s="14" t="str">
        <f t="array" ref="A22">B22 &amp; "-" &amp; SUM(IF((B22=$B$3:$B$35)*(F22&gt;$F$3:$F$35),1))+1</f>
        <v>453555-5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1"/>
        <v>주세점안제</v>
      </c>
      <c r="I22" s="21">
        <v>9</v>
      </c>
      <c r="J22" s="21">
        <v>18</v>
      </c>
      <c r="K22" s="21">
        <v>5</v>
      </c>
      <c r="L22" s="22">
        <v>160</v>
      </c>
      <c r="M22" s="17">
        <f t="shared" si="2"/>
        <v>142560</v>
      </c>
      <c r="N22" s="20"/>
    </row>
    <row r="23" spans="1:20">
      <c r="A23" s="14" t="str">
        <f t="array" ref="A23">B23 &amp; "-" &amp; SUM(IF((B23=$B$3:$B$35)*(F23&gt;$F$3:$F$35),1))+1</f>
        <v>145694-3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1"/>
        <v>외용서방형정제</v>
      </c>
      <c r="I23" s="21">
        <v>4</v>
      </c>
      <c r="J23" s="21">
        <v>12.000000000000002</v>
      </c>
      <c r="K23" s="21">
        <v>4</v>
      </c>
      <c r="L23" s="22">
        <v>120</v>
      </c>
      <c r="M23" s="17">
        <f t="shared" si="2"/>
        <v>27648.000000000004</v>
      </c>
      <c r="N23" s="20"/>
    </row>
    <row r="24" spans="1:20">
      <c r="A24" s="14" t="str">
        <f t="array" ref="A24">B24 &amp; "-" &amp; SUM(IF((B24=$B$3:$B$35)*(F24&gt;$F$3:$F$35),1))+1</f>
        <v>239850-5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1"/>
        <v>주세서방형정제</v>
      </c>
      <c r="I24" s="21">
        <v>7</v>
      </c>
      <c r="J24" s="21">
        <v>20.999999999999996</v>
      </c>
      <c r="K24" s="21">
        <v>2</v>
      </c>
      <c r="L24" s="22">
        <v>160</v>
      </c>
      <c r="M24" s="17">
        <f t="shared" si="2"/>
        <v>51743.999999999993</v>
      </c>
      <c r="N24" s="20"/>
    </row>
    <row r="25" spans="1:20">
      <c r="A25" s="14" t="str">
        <f t="array" ref="A25">B25 &amp; "-" &amp; SUM(IF((B25=$B$3:$B$35)*(F25&gt;$F$3:$F$35),1))+1</f>
        <v>855434-2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1"/>
        <v>내복경질캡슐제</v>
      </c>
      <c r="I25" s="21">
        <v>8</v>
      </c>
      <c r="J25" s="21">
        <v>16</v>
      </c>
      <c r="K25" s="21">
        <v>1</v>
      </c>
      <c r="L25" s="22">
        <v>170</v>
      </c>
      <c r="M25" s="17">
        <f t="shared" si="2"/>
        <v>23936.000000000004</v>
      </c>
      <c r="N25" s="20"/>
    </row>
    <row r="26" spans="1:20">
      <c r="A26" s="14" t="str">
        <f t="array" ref="A26">B26 &amp; "-" &amp; SUM(IF((B26=$B$3:$B$35)*(F26&gt;$F$3:$F$35),1))+1</f>
        <v>453555-6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1"/>
        <v>외용점안제</v>
      </c>
      <c r="I26" s="21">
        <v>5</v>
      </c>
      <c r="J26" s="21">
        <v>15</v>
      </c>
      <c r="K26" s="21">
        <v>1</v>
      </c>
      <c r="L26" s="22">
        <v>140</v>
      </c>
      <c r="M26" s="17">
        <f t="shared" si="2"/>
        <v>12600</v>
      </c>
      <c r="N26" s="20"/>
    </row>
    <row r="27" spans="1:20">
      <c r="A27" s="14" t="str">
        <f t="array" ref="A27">B27 &amp; "-" &amp; SUM(IF((B27=$B$3:$B$35)*(F27&gt;$F$3:$F$35),1))+1</f>
        <v>487036-2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1"/>
        <v>외용서방형정제</v>
      </c>
      <c r="I27" s="21">
        <v>2</v>
      </c>
      <c r="J27" s="21">
        <v>2</v>
      </c>
      <c r="K27" s="21">
        <v>4</v>
      </c>
      <c r="L27" s="22">
        <v>130</v>
      </c>
      <c r="M27" s="17">
        <f t="shared" si="2"/>
        <v>2288</v>
      </c>
      <c r="N27" s="20"/>
    </row>
    <row r="28" spans="1:20">
      <c r="A28" s="14" t="str">
        <f t="array" ref="A28">B28 &amp; "-" &amp; SUM(IF((B28=$B$3:$B$35)*(F28&gt;$F$3:$F$35),1))+1</f>
        <v>239850-6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1"/>
        <v>내복점안제</v>
      </c>
      <c r="I28" s="21">
        <v>3</v>
      </c>
      <c r="J28" s="21">
        <v>3</v>
      </c>
      <c r="K28" s="21">
        <v>1</v>
      </c>
      <c r="L28" s="22">
        <v>130</v>
      </c>
      <c r="M28" s="17">
        <f t="shared" si="2"/>
        <v>1521</v>
      </c>
      <c r="N28" s="20"/>
      <c r="O28" s="4"/>
      <c r="P28" s="4"/>
      <c r="Q28" s="4"/>
      <c r="R28" s="4"/>
      <c r="S28" s="4"/>
      <c r="T28" s="4"/>
    </row>
    <row r="29" spans="1:20">
      <c r="A29" s="14" t="str">
        <f t="array" ref="A29">B29 &amp; "-" &amp; SUM(IF((B29=$B$3:$B$35)*(F29&gt;$F$3:$F$35),1))+1</f>
        <v>453555-7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1"/>
        <v>외용점안제</v>
      </c>
      <c r="I29" s="21">
        <v>8</v>
      </c>
      <c r="J29" s="21">
        <v>16</v>
      </c>
      <c r="K29" s="21">
        <v>2</v>
      </c>
      <c r="L29" s="22">
        <v>140</v>
      </c>
      <c r="M29" s="17">
        <f t="shared" si="2"/>
        <v>43008</v>
      </c>
      <c r="N29" s="20"/>
      <c r="O29" s="4"/>
      <c r="P29" s="4"/>
      <c r="Q29" s="4"/>
      <c r="R29" s="4"/>
      <c r="S29" s="4"/>
      <c r="T29" s="4"/>
    </row>
    <row r="30" spans="1:20">
      <c r="A30" s="14" t="str">
        <f t="array" ref="A30">B30 &amp; "-" &amp; SUM(IF((B30=$B$3:$B$35)*(F30&gt;$F$3:$F$35),1))+1</f>
        <v>487036-3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1"/>
        <v>주세경질캡슐제</v>
      </c>
      <c r="I30" s="21">
        <v>3</v>
      </c>
      <c r="J30" s="21">
        <v>6</v>
      </c>
      <c r="K30" s="21">
        <v>4</v>
      </c>
      <c r="L30" s="22">
        <v>110</v>
      </c>
      <c r="M30" s="17">
        <f t="shared" si="2"/>
        <v>8712</v>
      </c>
      <c r="N30" s="20"/>
      <c r="O30" s="4"/>
      <c r="P30" s="4"/>
      <c r="Q30" s="4"/>
      <c r="R30" s="4"/>
      <c r="S30" s="4"/>
      <c r="T30" s="4"/>
    </row>
    <row r="31" spans="1:20">
      <c r="A31" s="14" t="str">
        <f t="array" ref="A31">B31 &amp; "-" &amp; SUM(IF((B31=$B$3:$B$35)*(F31&gt;$F$3:$F$35),1))+1</f>
        <v>145694-4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1"/>
        <v>외용점안제</v>
      </c>
      <c r="I31" s="21">
        <v>2</v>
      </c>
      <c r="J31" s="21">
        <v>4</v>
      </c>
      <c r="K31" s="21">
        <v>2</v>
      </c>
      <c r="L31" s="22">
        <v>150</v>
      </c>
      <c r="M31" s="17">
        <f t="shared" si="2"/>
        <v>2640</v>
      </c>
      <c r="N31" s="20"/>
      <c r="O31" s="4"/>
      <c r="P31" s="4"/>
      <c r="Q31" s="4"/>
      <c r="R31" s="4"/>
      <c r="S31" s="4"/>
      <c r="T31" s="4"/>
    </row>
    <row r="32" spans="1:20">
      <c r="A32" s="14" t="str">
        <f t="array" ref="A32">B32 &amp; "-" &amp; SUM(IF((B32=$B$3:$B$35)*(F32&gt;$F$3:$F$35),1))+1</f>
        <v>487036-4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1"/>
        <v>주세점안제</v>
      </c>
      <c r="I32" s="21">
        <v>2</v>
      </c>
      <c r="J32" s="21">
        <v>4</v>
      </c>
      <c r="K32" s="21">
        <v>3</v>
      </c>
      <c r="L32" s="22">
        <v>160</v>
      </c>
      <c r="M32" s="17">
        <f t="shared" si="2"/>
        <v>4608</v>
      </c>
      <c r="N32" s="20"/>
      <c r="O32" s="4"/>
      <c r="P32" s="4"/>
      <c r="Q32" s="4"/>
      <c r="R32" s="4"/>
      <c r="S32" s="4"/>
      <c r="T32" s="4"/>
    </row>
    <row r="33" spans="1:20">
      <c r="A33" s="14" t="str">
        <f t="array" ref="A33">B33 &amp; "-" &amp; SUM(IF((B33=$B$3:$B$35)*(F33&gt;$F$3:$F$35),1))+1</f>
        <v>855434-3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1"/>
        <v>주세시럽제</v>
      </c>
      <c r="I33" s="21">
        <v>7</v>
      </c>
      <c r="J33" s="21">
        <v>14</v>
      </c>
      <c r="K33" s="21">
        <v>5</v>
      </c>
      <c r="L33" s="22">
        <v>150</v>
      </c>
      <c r="M33" s="17">
        <f t="shared" si="2"/>
        <v>80850</v>
      </c>
      <c r="N33" s="20"/>
      <c r="O33" s="4"/>
      <c r="P33" s="4"/>
      <c r="Q33" s="4"/>
      <c r="R33" s="4"/>
      <c r="S33" s="4"/>
      <c r="T33" s="4"/>
    </row>
    <row r="34" spans="1:20">
      <c r="A34" s="14" t="str">
        <f t="array" ref="A34">B34 &amp; "-" &amp; SUM(IF((B34=$B$3:$B$35)*(F34&gt;$F$3:$F$35),1))+1</f>
        <v>701855-3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1"/>
        <v>내복시럽제</v>
      </c>
      <c r="I34" s="21">
        <v>3</v>
      </c>
      <c r="J34" s="21">
        <v>9</v>
      </c>
      <c r="K34" s="21">
        <v>2</v>
      </c>
      <c r="L34" s="22">
        <v>100</v>
      </c>
      <c r="M34" s="17">
        <f t="shared" si="2"/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 t="str">
        <f t="array" ref="A35">B35 &amp; "-" &amp; SUM(IF((B35=$B$3:$B$35)*(F35&gt;$F$3:$F$35),1))+1</f>
        <v>239850-7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1"/>
        <v>내복점안제</v>
      </c>
      <c r="I35" s="21">
        <v>8</v>
      </c>
      <c r="J35" s="21">
        <v>24.000000000000004</v>
      </c>
      <c r="K35" s="21">
        <v>3</v>
      </c>
      <c r="L35" s="22">
        <v>100</v>
      </c>
      <c r="M35" s="17">
        <f t="shared" si="2"/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C28" sqref="C28"/>
    </sheetView>
  </sheetViews>
  <sheetFormatPr defaultRowHeight="16.5"/>
  <cols>
    <col min="1" max="1" width="11.875" bestFit="1" customWidth="1"/>
    <col min="2" max="2" width="13.25" bestFit="1" customWidth="1"/>
    <col min="3" max="4" width="17.375" bestFit="1" customWidth="1"/>
  </cols>
  <sheetData>
    <row r="2" spans="1:4">
      <c r="A2" s="31" t="s">
        <v>86</v>
      </c>
      <c r="B2" t="s">
        <v>279</v>
      </c>
    </row>
    <row r="4" spans="1:4">
      <c r="A4" s="31" t="s">
        <v>88</v>
      </c>
      <c r="B4" s="31" t="s">
        <v>87</v>
      </c>
      <c r="C4" t="s">
        <v>288</v>
      </c>
      <c r="D4" t="s">
        <v>289</v>
      </c>
    </row>
    <row r="5" spans="1:4">
      <c r="A5" t="s">
        <v>46</v>
      </c>
      <c r="C5" s="32"/>
      <c r="D5" s="32"/>
    </row>
    <row r="6" spans="1:4">
      <c r="B6" t="s">
        <v>281</v>
      </c>
      <c r="C6" s="32">
        <v>1.3333333333333333</v>
      </c>
      <c r="D6" s="32">
        <v>0.46666666666666662</v>
      </c>
    </row>
    <row r="7" spans="1:4">
      <c r="B7" t="s">
        <v>282</v>
      </c>
      <c r="C7" s="32">
        <v>1.7999999999999998</v>
      </c>
      <c r="D7" s="32">
        <v>0.6</v>
      </c>
    </row>
    <row r="8" spans="1:4">
      <c r="B8" t="s">
        <v>283</v>
      </c>
      <c r="C8" s="32">
        <v>0.2</v>
      </c>
      <c r="D8" s="32">
        <v>0.2</v>
      </c>
    </row>
    <row r="9" spans="1:4">
      <c r="B9" t="s">
        <v>284</v>
      </c>
      <c r="C9" s="32">
        <v>0.95</v>
      </c>
      <c r="D9" s="32">
        <v>0.67499999999999993</v>
      </c>
    </row>
    <row r="10" spans="1:4">
      <c r="B10" t="s">
        <v>285</v>
      </c>
      <c r="C10" s="32">
        <v>1.8</v>
      </c>
      <c r="D10" s="32">
        <v>0.9</v>
      </c>
    </row>
    <row r="11" spans="1:4">
      <c r="B11" t="s">
        <v>286</v>
      </c>
      <c r="C11" s="32">
        <v>1.2000000000000002</v>
      </c>
      <c r="D11" s="32">
        <v>0.4</v>
      </c>
    </row>
    <row r="12" spans="1:4">
      <c r="A12" t="s">
        <v>290</v>
      </c>
      <c r="C12" s="32">
        <v>2.0999999999999996</v>
      </c>
      <c r="D12" s="32">
        <v>0.9</v>
      </c>
    </row>
    <row r="13" spans="1:4">
      <c r="A13" t="s">
        <v>291</v>
      </c>
      <c r="C13" s="32">
        <v>0.2</v>
      </c>
      <c r="D13" s="32">
        <v>0.2</v>
      </c>
    </row>
    <row r="14" spans="1:4">
      <c r="A14" t="s">
        <v>2</v>
      </c>
      <c r="C14" s="32"/>
      <c r="D14" s="32"/>
    </row>
    <row r="15" spans="1:4">
      <c r="B15" t="s">
        <v>282</v>
      </c>
      <c r="C15" s="32">
        <v>1</v>
      </c>
      <c r="D15" s="32">
        <v>0.5</v>
      </c>
    </row>
    <row r="16" spans="1:4">
      <c r="B16" t="s">
        <v>283</v>
      </c>
      <c r="C16" s="32">
        <v>0.375</v>
      </c>
      <c r="D16" s="32">
        <v>0.25</v>
      </c>
    </row>
    <row r="17" spans="1:4">
      <c r="B17" t="s">
        <v>284</v>
      </c>
      <c r="C17" s="32">
        <v>1.0499999999999998</v>
      </c>
      <c r="D17" s="32">
        <v>0.7</v>
      </c>
    </row>
    <row r="18" spans="1:4">
      <c r="B18" t="s">
        <v>287</v>
      </c>
      <c r="C18" s="32">
        <v>0.57500000000000007</v>
      </c>
      <c r="D18" s="32">
        <v>0.25</v>
      </c>
    </row>
    <row r="19" spans="1:4">
      <c r="B19" t="s">
        <v>285</v>
      </c>
      <c r="C19" s="32">
        <v>1.4</v>
      </c>
      <c r="D19" s="32">
        <v>0.55999999999999994</v>
      </c>
    </row>
    <row r="20" spans="1:4">
      <c r="B20" t="s">
        <v>286</v>
      </c>
      <c r="C20" s="32">
        <v>1.8</v>
      </c>
      <c r="D20" s="32">
        <v>0.9</v>
      </c>
    </row>
    <row r="21" spans="1:4">
      <c r="A21" t="s">
        <v>292</v>
      </c>
      <c r="C21" s="32">
        <v>2.4000000000000004</v>
      </c>
      <c r="D21" s="32">
        <v>0.9</v>
      </c>
    </row>
    <row r="22" spans="1:4">
      <c r="A22" t="s">
        <v>293</v>
      </c>
      <c r="C22" s="32">
        <v>0.2</v>
      </c>
      <c r="D22" s="32">
        <v>0.2</v>
      </c>
    </row>
    <row r="23" spans="1:4">
      <c r="A23" t="s">
        <v>280</v>
      </c>
      <c r="C23" s="32">
        <v>1.017857142857143</v>
      </c>
      <c r="D23" s="32">
        <v>0.49285714285714288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C34" sqref="C34"/>
    </sheetView>
  </sheetViews>
  <sheetFormatPr defaultRowHeight="16.5"/>
  <cols>
    <col min="1" max="1" width="8.75" customWidth="1"/>
    <col min="2" max="2" width="6.875" customWidth="1"/>
    <col min="3" max="3" width="11.125" bestFit="1" customWidth="1"/>
    <col min="4" max="4" width="5.5" bestFit="1" customWidth="1"/>
    <col min="5" max="5" width="10.5" customWidth="1"/>
    <col min="6" max="6" width="8.875" customWidth="1"/>
    <col min="7" max="7" width="10.6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294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AE115713-5854-4EBA-900E-C5FC7757283C}">
      <formula1>ISERROR(FIND(" ",B3))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H11" sqref="H11"/>
    </sheetView>
  </sheetViews>
  <sheetFormatPr defaultRowHeight="16.5"/>
  <cols>
    <col min="1" max="1" width="6.875" customWidth="1"/>
    <col min="2" max="2" width="8.125" customWidth="1"/>
    <col min="3" max="4" width="11.125" customWidth="1"/>
    <col min="5" max="5" width="11.875" customWidth="1"/>
    <col min="6" max="6" width="2.375" customWidth="1"/>
    <col min="7" max="7" width="11.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6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6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6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6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6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6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6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6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6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6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/>
  </sheetViews>
  <sheetFormatPr defaultRowHeight="16.5"/>
  <cols>
    <col min="1" max="1" width="15.125" bestFit="1" customWidth="1"/>
    <col min="2" max="2" width="11" bestFit="1" customWidth="1"/>
    <col min="3" max="4" width="12.75" bestFit="1" customWidth="1"/>
    <col min="5" max="5" width="8.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workbookViewId="0">
      <selection activeCell="J9" sqref="J9"/>
    </sheetView>
  </sheetViews>
  <sheetFormatPr defaultRowHeight="16.5"/>
  <cols>
    <col min="1" max="1" width="6.5" customWidth="1"/>
    <col min="2" max="2" width="13.375" customWidth="1"/>
    <col min="3" max="3" width="9" customWidth="1"/>
    <col min="4" max="4" width="11.25" customWidth="1"/>
    <col min="5" max="5" width="11.875" customWidth="1"/>
    <col min="6" max="6" width="2.375" customWidth="1"/>
    <col min="7" max="7" width="11" bestFit="1" customWidth="1"/>
  </cols>
  <sheetData>
    <row r="2" spans="1:7">
      <c r="A2" t="s">
        <v>0</v>
      </c>
      <c r="B2" s="33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 t="s">
        <v>295</v>
      </c>
      <c r="B5" s="24" t="s">
        <v>263</v>
      </c>
      <c r="C5" s="24">
        <v>3</v>
      </c>
      <c r="D5" s="25">
        <v>4000</v>
      </c>
      <c r="E5" s="25" t="s">
        <v>296</v>
      </c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733425</xdr:colOff>
                <xdr:row>0</xdr:row>
                <xdr:rowOff>47625</xdr:rowOff>
              </from>
              <to>
                <xdr:col>4</xdr:col>
                <xdr:colOff>857250</xdr:colOff>
                <xdr:row>1</xdr:row>
                <xdr:rowOff>123825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Noh hyeon gi</cp:lastModifiedBy>
  <cp:lastPrinted>2024-06-03T12:11:51Z</cp:lastPrinted>
  <dcterms:created xsi:type="dcterms:W3CDTF">2023-05-30T06:41:20Z</dcterms:created>
  <dcterms:modified xsi:type="dcterms:W3CDTF">2025-04-09T06:20:05Z</dcterms:modified>
</cp:coreProperties>
</file>