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A9B25B9B-1880-4D5B-AC29-DC9835490F6A}" xr6:coauthVersionLast="47" xr6:coauthVersionMax="47" xr10:uidLastSave="{00000000-0000-0000-0000-000000000000}"/>
  <bookViews>
    <workbookView xWindow="28680" yWindow="-120" windowWidth="29040" windowHeight="1764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21" i="3" a="1"/>
  <c r="L21" i="3" s="1"/>
  <c r="L20" i="3" a="1"/>
  <c r="L20" i="3" s="1"/>
  <c r="L10" i="3" a="1"/>
  <c r="L10" i="3" s="1"/>
  <c r="L11" i="3" a="1"/>
  <c r="L11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L9" i="3" a="1"/>
  <c r="L9" i="3" s="1"/>
  <c r="I5" i="3" a="1"/>
  <c r="I7" i="3" a="1"/>
  <c r="I9" i="3" a="1"/>
  <c r="I11" i="3" a="1"/>
  <c r="I13" i="3" a="1"/>
  <c r="I15" i="3" a="1"/>
  <c r="I17" i="3" a="1"/>
  <c r="I19" i="3" a="1"/>
  <c r="I21" i="3" a="1"/>
  <c r="I27" i="3" a="1"/>
  <c r="I8" i="3" a="1"/>
  <c r="I16" i="3" a="1"/>
  <c r="I20" i="3" a="1"/>
  <c r="I24" i="3" a="1"/>
  <c r="I28" i="3" a="1"/>
  <c r="I23" i="3" a="1"/>
  <c r="I6" i="3" a="1"/>
  <c r="I10" i="3" a="1"/>
  <c r="I12" i="3" a="1"/>
  <c r="I14" i="3" a="1"/>
  <c r="I18" i="3" a="1"/>
  <c r="I22" i="3" a="1"/>
  <c r="I26" i="3" a="1"/>
  <c r="I25" i="3" a="1"/>
  <c r="I4" i="3" a="1"/>
  <c r="I25" i="3" l="1"/>
  <c r="I26" i="3"/>
  <c r="I22" i="3"/>
  <c r="I18" i="3"/>
  <c r="I14" i="3"/>
  <c r="I12" i="3"/>
  <c r="I10" i="3"/>
  <c r="I6" i="3"/>
  <c r="I23" i="3"/>
  <c r="I28" i="3"/>
  <c r="I24" i="3"/>
  <c r="I20" i="3"/>
  <c r="I16" i="3"/>
  <c r="I8" i="3"/>
  <c r="I27" i="3"/>
  <c r="I21" i="3"/>
  <c r="I19" i="3"/>
  <c r="I17" i="3"/>
  <c r="I15" i="3"/>
  <c r="I13" i="3"/>
  <c r="I11" i="3"/>
  <c r="I9" i="3"/>
  <c r="I7" i="3"/>
  <c r="I5" i="3"/>
  <c r="I4" i="3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4CB1E4CA-BA29-417E-9CA1-675D87C900AD}" name="MS Access Database_Query1" type="1" refreshedVersion="7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면적, 센터관리.보유차량_x000d__x000a_FROM `C:\길벗컴활1급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<sst xmlns="http://schemas.openxmlformats.org/spreadsheetml/2006/main" count="536" uniqueCount="216">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</sst>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9" formatCode="[Blue]&quot;▲&quot;0%;[Magenta]&quot;▼&quot;\-0%;0%;[Red]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1-4A2E-BACF-3258659DEC1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1-4A2E-BACF-3258659DEC1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124575" y="209550"/>
          <a:ext cx="9144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124575" y="838200"/>
          <a:ext cx="9144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52.707708680558" backgroundQuery="1" createdVersion="7" refreshedVersion="7" minRefreshableVersion="3" recordCount="26" xr:uid="{747F988D-C35B-4EFE-9F22-487163671B6B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07CFAA-3C80-4B72-A77A-561F9B15D76F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3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/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0" t="s">
        <v>206</v>
      </c>
    </row>
    <row r="31" spans="1:8" x14ac:dyDescent="0.3">
      <c r="A31" s="9" t="b">
        <f>AND(YEAR(D4)&gt;=2018,(RIGHT(H4,3)="일요일")+(RIGHT(H4,3)="공휴일"))</f>
        <v>1</v>
      </c>
      <c r="B31" s="9"/>
      <c r="C31" s="9"/>
      <c r="D31" s="9"/>
      <c r="E31" s="9"/>
    </row>
    <row r="32" spans="1:8" x14ac:dyDescent="0.3">
      <c r="A32" s="9"/>
      <c r="B32" s="9"/>
      <c r="C32" s="9"/>
      <c r="D32" s="9"/>
      <c r="E32" s="9"/>
    </row>
    <row r="33" spans="1:5" x14ac:dyDescent="0.3">
      <c r="A33" s="9" t="s">
        <v>4</v>
      </c>
      <c r="B33" s="9" t="s">
        <v>5</v>
      </c>
      <c r="C33" s="9" t="s">
        <v>147</v>
      </c>
      <c r="D33" s="9" t="s">
        <v>8</v>
      </c>
      <c r="E33" s="9" t="s">
        <v>11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Q14" sqref="Q1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>
        <f t="array" ref="L4">ROUNDDOWN(AVERAGE(IF((YEAR($I$2)-YEAR($D$4:$D$28)&gt;=20)*($C$4:$C$28=K4),$E$4:$E$28)),0)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>
        <f t="array" ref="L5">ROUNDDOWN(AVERAGE(IF((YEAR($I$2)-YEAR($D$4:$D$28)&gt;=20)*($C$4:$C$28=K5),$E$4:$E$28)),0)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 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>
        <f t="array" ref="L9">_xlfn.CONCAT("직영 ",SUM(($B$4:$B$28=K9)*($C$4:$C$28="직영")),"곳 - 위탁 ",SUM(($B$4:$B$28=K9)*($C$4:$C$28="위탁")),"곳")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1" t="str">
        <f t="shared" ref="N9:O9" si="0">TEXT(COUNTIFS($B$4:$B$28,$K9,$F$4:$F$28,"*"&amp;N$8&amp;"*")/COUNTIF($B$4:$B$28,$K9),"0%")</f>
        <v>75%</v>
      </c>
      <c r="O9" s="1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>
        <f t="array" ref="L10">_xlfn.CONCAT("직영 ",SUM(($B$4:$B$28=K10)*($C$4:$C$28="직영")),"곳 - 위탁 ",SUM(($B$4:$B$28=K10)*($C$4:$C$28="위탁")),"곳")</f>
        <v>직영 1곳 - 위탁 2곳</v>
      </c>
      <c r="M10" s="11" t="str">
        <f t="shared" ref="M10:O16" si="1">TEXT(COUNTIFS($B$4:$B$28,$K10,$F$4:$F$28,"*"&amp;M$8&amp;"*")/COUNTIF($B$4:$B$28,$K10),"0%")</f>
        <v>67%</v>
      </c>
      <c r="N10" s="11" t="str">
        <f t="shared" si="1"/>
        <v>33%</v>
      </c>
      <c r="O10" s="1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>
        <f t="array" ref="L11">_xlfn.CONCAT("직영 ",SUM(($B$4:$B$28=K11)*($C$4:$C$28="직영")),"곳 - 위탁 ",SUM(($B$4:$B$28=K11)*($C$4:$C$28="위탁")),"곳")</f>
        <v>직영 1곳 - 위탁 2곳</v>
      </c>
      <c r="M11" s="11" t="str">
        <f t="shared" si="1"/>
        <v>67%</v>
      </c>
      <c r="N11" s="11" t="str">
        <f t="shared" si="1"/>
        <v>67%</v>
      </c>
      <c r="O11" s="1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>
        <f t="array" ref="L12">_xlfn.CONCAT("직영 ",SUM(($B$4:$B$28=K12)*($C$4:$C$28="직영")),"곳 - 위탁 ",SUM(($B$4:$B$28=K12)*($C$4:$C$28="위탁")),"곳")</f>
        <v>직영 2곳 - 위탁 2곳</v>
      </c>
      <c r="M12" s="11" t="str">
        <f t="shared" si="1"/>
        <v>50%</v>
      </c>
      <c r="N12" s="11" t="str">
        <f t="shared" si="1"/>
        <v>25%</v>
      </c>
      <c r="O12" s="1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>
        <f t="array" ref="L13">_xlfn.CONCAT("직영 ",SUM(($B$4:$B$28=K13)*($C$4:$C$28="직영")),"곳 - 위탁 ",SUM(($B$4:$B$28=K13)*($C$4:$C$28="위탁")),"곳")</f>
        <v>직영 2곳 - 위탁 2곳</v>
      </c>
      <c r="M13" s="11" t="str">
        <f t="shared" si="1"/>
        <v>75%</v>
      </c>
      <c r="N13" s="11" t="str">
        <f t="shared" si="1"/>
        <v>50%</v>
      </c>
      <c r="O13" s="1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 없음)</v>
      </c>
      <c r="K14" s="1" t="s">
        <v>28</v>
      </c>
      <c r="L14" s="10" t="str">
        <f t="array" ref="L14">_xlfn.CONCAT("직영 ",SUM(($B$4:$B$28=K14)*($C$4:$C$28="직영")),"곳 - 위탁 ",SUM(($B$4:$B$28=K14)*($C$4:$C$28="위탁")),"곳")</f>
        <v>직영 2곳 - 위탁 1곳</v>
      </c>
      <c r="M14" s="11" t="str">
        <f t="shared" si="1"/>
        <v>67%</v>
      </c>
      <c r="N14" s="11" t="str">
        <f t="shared" si="1"/>
        <v>33%</v>
      </c>
      <c r="O14" s="1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>
        <f t="array" ref="L15">_xlfn.CONCAT("직영 ",SUM(($B$4:$B$28=K15)*($C$4:$C$28="직영")),"곳 - 위탁 ",SUM(($B$4:$B$28=K15)*($C$4:$C$28="위탁")),"곳")</f>
        <v>직영 0곳 - 위탁 2곳</v>
      </c>
      <c r="M15" s="11" t="str">
        <f t="shared" si="1"/>
        <v>0%</v>
      </c>
      <c r="N15" s="11" t="str">
        <f t="shared" si="1"/>
        <v>100%</v>
      </c>
      <c r="O15" s="1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>
        <f t="array" ref="L16">_xlfn.CONCAT("직영 ",SUM(($B$4:$B$28=K16)*($C$4:$C$28="직영")),"곳 - 위탁 ",SUM(($B$4:$B$28=K16)*($C$4:$C$28="위탁")),"곳")</f>
        <v>직영 2곳 - 위탁 0곳</v>
      </c>
      <c r="M16" s="11" t="str">
        <f t="shared" si="1"/>
        <v>50%</v>
      </c>
      <c r="N16" s="11" t="str">
        <f t="shared" si="1"/>
        <v>50%</v>
      </c>
      <c r="O16" s="1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INDEX($A$4:$A$28,MATCH(MAX(($C$4:$C$28=K20)*$E$4:$E$28),($C$4:$C$28=K20)*$E$4:$E$28,0))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11" t="str">
        <f t="array" ref="L21">INDEX($A$4:$A$28,MATCH(MAX(($C$4:$C$28=K21)*$E$4:$E$28),($C$4:$C$28=K21)*$E$4:$E$28,0))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/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1" t="s">
        <v>210</v>
      </c>
    </row>
    <row r="4" spans="1:3" x14ac:dyDescent="0.3">
      <c r="A4" s="9" t="s">
        <v>108</v>
      </c>
      <c r="C4" s="22"/>
    </row>
    <row r="5" spans="1:3" x14ac:dyDescent="0.3">
      <c r="B5" s="9" t="s">
        <v>208</v>
      </c>
      <c r="C5" s="22">
        <v>226.5</v>
      </c>
    </row>
    <row r="6" spans="1:3" x14ac:dyDescent="0.3">
      <c r="B6" s="9" t="s">
        <v>209</v>
      </c>
      <c r="C6" s="22">
        <v>1</v>
      </c>
    </row>
    <row r="7" spans="1:3" x14ac:dyDescent="0.3">
      <c r="A7" s="9"/>
      <c r="C7" s="22"/>
    </row>
    <row r="8" spans="1:3" x14ac:dyDescent="0.3">
      <c r="A8" s="9" t="s">
        <v>92</v>
      </c>
      <c r="C8" s="22"/>
    </row>
    <row r="9" spans="1:3" x14ac:dyDescent="0.3">
      <c r="B9" s="9" t="s">
        <v>208</v>
      </c>
      <c r="C9" s="22">
        <v>265.33333333333331</v>
      </c>
    </row>
    <row r="10" spans="1:3" x14ac:dyDescent="0.3">
      <c r="B10" s="9" t="s">
        <v>209</v>
      </c>
      <c r="C10" s="22">
        <v>0.66666666666666663</v>
      </c>
    </row>
    <row r="11" spans="1:3" x14ac:dyDescent="0.3">
      <c r="A11" s="9"/>
      <c r="C11" s="22"/>
    </row>
    <row r="12" spans="1:3" x14ac:dyDescent="0.3">
      <c r="A12" s="9" t="s">
        <v>96</v>
      </c>
      <c r="C12" s="22"/>
    </row>
    <row r="13" spans="1:3" x14ac:dyDescent="0.3">
      <c r="B13" s="9" t="s">
        <v>208</v>
      </c>
      <c r="C13" s="22">
        <v>239.33333333333334</v>
      </c>
    </row>
    <row r="14" spans="1:3" x14ac:dyDescent="0.3">
      <c r="B14" s="9" t="s">
        <v>209</v>
      </c>
      <c r="C14" s="22">
        <v>1.6666666666666667</v>
      </c>
    </row>
    <row r="15" spans="1:3" x14ac:dyDescent="0.3">
      <c r="A15" s="9"/>
      <c r="C15" s="22"/>
    </row>
    <row r="16" spans="1:3" x14ac:dyDescent="0.3">
      <c r="A16" s="9" t="s">
        <v>211</v>
      </c>
      <c r="C16" s="22">
        <v>245.875</v>
      </c>
    </row>
    <row r="17" spans="1:3" x14ac:dyDescent="0.3">
      <c r="A17" s="9" t="s">
        <v>212</v>
      </c>
      <c r="C17" s="22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/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213</v>
      </c>
      <c r="I2" s="13" t="s">
        <v>214</v>
      </c>
      <c r="J2" s="13" t="s">
        <v>215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G28"/>
  <sheetViews>
    <sheetView tabSelected="1" workbookViewId="0">
      <selection activeCell="K37" sqref="K3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style="9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3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3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3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3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3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3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3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3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3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3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3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3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3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3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3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3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3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3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3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3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3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3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3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3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3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/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9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okmii</cp:lastModifiedBy>
  <cp:lastPrinted>2024-06-09T07:14:57Z</cp:lastPrinted>
  <dcterms:created xsi:type="dcterms:W3CDTF">2023-05-30T06:41:20Z</dcterms:created>
  <dcterms:modified xsi:type="dcterms:W3CDTF">2024-06-14T04:22:31Z</dcterms:modified>
</cp:coreProperties>
</file>