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기출\05회\"/>
    </mc:Choice>
  </mc:AlternateContent>
  <xr:revisionPtr revIDLastSave="0" documentId="13_ncr:1_{88C2B2AD-F60E-49C1-891B-B0B85DB6CC63}" xr6:coauthVersionLast="47" xr6:coauthVersionMax="47" xr10:uidLastSave="{00000000-0000-0000-0000-000000000000}"/>
  <bookViews>
    <workbookView xWindow="-110" yWindow="-110" windowWidth="25820" windowHeight="1550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/>
  <c r="L15" i="3" a="1"/>
  <c r="L15" i="3"/>
  <c r="L16" i="3" a="1"/>
  <c r="L16" i="3" s="1"/>
  <c r="L9" i="3" a="1"/>
  <c r="L9" i="3" s="1"/>
  <c r="L5" i="3" a="1"/>
  <c r="L5" i="3" s="1"/>
  <c r="L4" i="3" a="1"/>
  <c r="L4" i="3" s="1"/>
  <c r="A31" i="1"/>
  <c r="I5" i="3" a="1"/>
  <c r="I11" i="3" a="1"/>
  <c r="I17" i="3" a="1"/>
  <c r="I23" i="3" a="1"/>
  <c r="I7" i="3" a="1"/>
  <c r="I19" i="3" a="1"/>
  <c r="I8" i="3" a="1"/>
  <c r="I21" i="3" a="1"/>
  <c r="I16" i="3" a="1"/>
  <c r="I28" i="3" a="1"/>
  <c r="I18" i="3" a="1"/>
  <c r="I20" i="3" a="1"/>
  <c r="I9" i="3" a="1"/>
  <c r="I22" i="3" a="1"/>
  <c r="I6" i="3" a="1"/>
  <c r="I12" i="3" a="1"/>
  <c r="I24" i="3" a="1"/>
  <c r="I13" i="3" a="1"/>
  <c r="I25" i="3" a="1"/>
  <c r="I14" i="3" a="1"/>
  <c r="I26" i="3" a="1"/>
  <c r="I15" i="3" a="1"/>
  <c r="I27" i="3" a="1"/>
  <c r="I10" i="3" a="1"/>
  <c r="I4" i="3" a="1"/>
  <c r="I10" i="3" l="1"/>
  <c r="I27" i="3"/>
  <c r="I15" i="3"/>
  <c r="I26" i="3"/>
  <c r="I14" i="3"/>
  <c r="I25" i="3"/>
  <c r="I13" i="3"/>
  <c r="I24" i="3"/>
  <c r="I12" i="3"/>
  <c r="I6" i="3"/>
  <c r="I22" i="3"/>
  <c r="I9" i="3"/>
  <c r="I20" i="3"/>
  <c r="I18" i="3"/>
  <c r="I28" i="3"/>
  <c r="I16" i="3"/>
  <c r="I21" i="3"/>
  <c r="I8" i="3"/>
  <c r="I19" i="3"/>
  <c r="I7" i="3"/>
  <c r="I23" i="3"/>
  <c r="I17" i="3"/>
  <c r="I11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D325DA3E-B766-432C-853F-FCE410D22483}" sourceFile="C:\Users\이지은\Downloads\2026_컴활1급_필기+실기통합본(20260420)\길벗컴활1급통합\기출\05회\재활용센터.accdb" keepAlive="1" name="재활용센터" type="5" refreshedVersion="8" background="1">
    <dbPr connection="Provider=Microsoft.ACE.OLEDB.12.0;User ID=Admin;Data Source=C:\Users\이지은\Downloads\2026_컴활1급_필기+실기통합본(20260420)\길벗컴활1급통합\기출\05회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<sst xmlns="http://schemas.openxmlformats.org/spreadsheetml/2006/main" count="536" uniqueCount="216">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</sst>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81" formatCode="[Blue]&quot;▲&quot;0%;[Magenta]&quot;▼&quot;\-0%;0%;[Red]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E6-456E-B8C5-2DE83D17A51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E6-456E-B8C5-2DE83D17A51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 rot="0" vert="eaVert"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120650</xdr:colOff>
      <xdr:row>1</xdr:row>
      <xdr:rowOff>6350</xdr:rowOff>
    </xdr:from>
    <xdr:to>
      <xdr:col>7</xdr:col>
      <xdr:colOff>19050</xdr:colOff>
      <xdr:row>3</xdr:row>
      <xdr:rowOff>63500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A7BB9E5-67CE-AA4D-1108-F7C7A54697D2}"/>
            </a:ext>
          </a:extLst>
        </xdr:cNvPr>
        <xdr:cNvSpPr/>
      </xdr:nvSpPr>
      <xdr:spPr>
        <a:xfrm>
          <a:off x="5492750" y="222250"/>
          <a:ext cx="889000" cy="4889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6350</xdr:rowOff>
    </xdr:from>
    <xdr:to>
      <xdr:col>7</xdr:col>
      <xdr:colOff>69850</xdr:colOff>
      <xdr:row>6</xdr:row>
      <xdr:rowOff>12700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C3D6047-0ADC-5159-FC16-98AB4813B7D3}"/>
            </a:ext>
          </a:extLst>
        </xdr:cNvPr>
        <xdr:cNvSpPr/>
      </xdr:nvSpPr>
      <xdr:spPr>
        <a:xfrm>
          <a:off x="5505450" y="869950"/>
          <a:ext cx="92710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69850</xdr:rowOff>
        </xdr:from>
        <xdr:to>
          <xdr:col>4</xdr:col>
          <xdr:colOff>679450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은" refreshedDate="46169.883777893519" backgroundQuery="1" createdVersion="8" refreshedVersion="8" minRefreshableVersion="3" recordCount="26" xr:uid="{C1E9E497-E070-4609-85ED-D47EA8A50958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1784E-47D3-4AAF-8402-2111E07835C1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7">
    <pivotField compact="0" showAll="0" insertBlankRow="1"/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compact="0" showAll="0" insertBlankRow="1"/>
    <pivotField dataField="1" compact="0" showAll="0" insertBlankRow="1"/>
    <pivotField compact="0" showAll="0" insertBlankRow="1"/>
    <pivotField dataField="1" compact="0" showAll="0" insertBlankRow="1"/>
  </pivotFields>
  <rowFields count="2">
    <field x="1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2" numFmtId="177"/>
    <dataField name="평균 : 보유차량" fld="6" subtotal="average" baseField="1" baseItem="3" numFmtId="177"/>
  </dataFields>
  <pivotTableStyleInfo name="PivotStyleLight16" showRowHeaders="1" showColHeaders="1" showRowStripes="0" showColStripes="0" showLastColumn="1"/>
  <filters count="1">
    <filter fld="1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L20" sqref="L20"/>
    </sheetView>
  </sheetViews>
  <sheetFormatPr defaultRowHeight="17" x14ac:dyDescent="0.45"/>
  <cols>
    <col min="1" max="1" width="8" customWidth="1"/>
    <col min="2" max="2" width="5.58203125" customWidth="1"/>
    <col min="3" max="3" width="10.75" bestFit="1" customWidth="1"/>
    <col min="4" max="4" width="12.08203125" customWidth="1"/>
    <col min="5" max="5" width="20.58203125" bestFit="1" customWidth="1"/>
    <col min="6" max="6" width="35.33203125" customWidth="1"/>
    <col min="7" max="7" width="8.33203125" customWidth="1"/>
    <col min="8" max="8" width="20.58203125" customWidth="1"/>
  </cols>
  <sheetData>
    <row r="2" spans="1:8" x14ac:dyDescent="0.45">
      <c r="A2" t="s">
        <v>1</v>
      </c>
    </row>
    <row r="3" spans="1:8" x14ac:dyDescent="0.45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5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5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5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5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5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5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5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5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5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5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5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5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5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5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5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5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5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5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5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5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5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5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5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5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5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5">
      <c r="A30" s="15" t="s">
        <v>206</v>
      </c>
    </row>
    <row r="31" spans="1:8" x14ac:dyDescent="0.45">
      <c r="A31" t="b">
        <f>AND(YEAR($D4)&gt;=2018, OR(RIGHT($H4,3)="일요일",RIGHT($H4,3)="공휴일"))</f>
        <v>1</v>
      </c>
    </row>
    <row r="33" spans="1:5" x14ac:dyDescent="0.45">
      <c r="A33" t="s">
        <v>4</v>
      </c>
      <c r="B33" t="s">
        <v>5</v>
      </c>
      <c r="C33" t="s">
        <v>147</v>
      </c>
      <c r="D33" t="s">
        <v>8</v>
      </c>
      <c r="E33" t="s">
        <v>11</v>
      </c>
    </row>
    <row r="34" spans="1:5" x14ac:dyDescent="0.45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5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5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5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45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 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P23" sqref="P23"/>
    </sheetView>
  </sheetViews>
  <sheetFormatPr defaultRowHeight="17" x14ac:dyDescent="0.45"/>
  <cols>
    <col min="1" max="1" width="8.33203125" customWidth="1"/>
    <col min="2" max="2" width="5.25" bestFit="1" customWidth="1"/>
    <col min="3" max="3" width="8.58203125" customWidth="1"/>
    <col min="5" max="5" width="5.25" bestFit="1" customWidth="1"/>
    <col min="6" max="6" width="35.33203125" customWidth="1"/>
    <col min="7" max="7" width="9" bestFit="1" customWidth="1"/>
    <col min="8" max="8" width="20.5" customWidth="1"/>
    <col min="9" max="9" width="32.83203125" customWidth="1"/>
    <col min="10" max="10" width="2.83203125" customWidth="1"/>
    <col min="12" max="12" width="17.5" bestFit="1" customWidth="1"/>
    <col min="13" max="13" width="5.5" bestFit="1" customWidth="1"/>
    <col min="14" max="15" width="6.08203125" bestFit="1" customWidth="1"/>
  </cols>
  <sheetData>
    <row r="2" spans="1:15" x14ac:dyDescent="0.45">
      <c r="A2" t="s">
        <v>0</v>
      </c>
      <c r="H2" t="s">
        <v>2</v>
      </c>
      <c r="I2" s="3">
        <v>45332</v>
      </c>
      <c r="K2" t="s">
        <v>3</v>
      </c>
    </row>
    <row r="3" spans="1:15" x14ac:dyDescent="0.45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5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 G4, H4)</f>
        <v/>
      </c>
      <c r="K4" s="1" t="s">
        <v>19</v>
      </c>
      <c r="L4" s="2">
        <f t="array" ref="L4">ROUNDDOWN( AVERAGE( IF(($C$4:$C$28 = $K4)*( YEAR($I$2) - YEAR($D$4:$D$28) &gt;= 20), $E$4:$E$28 ) ), 0)</f>
        <v>239</v>
      </c>
    </row>
    <row r="5" spans="1:15" x14ac:dyDescent="0.45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 G5, H5)</f>
        <v>일요일(1대)</v>
      </c>
      <c r="K5" s="1" t="s">
        <v>16</v>
      </c>
      <c r="L5" s="2">
        <f t="array" ref="L5">ROUNDDOWN( AVERAGE( IF(($C$4:$C$28 = $K5)*( YEAR($I$2) - YEAR($D$4:$D$28) &gt;= 20), $E$4:$E$28 ) ), 0)</f>
        <v>365</v>
      </c>
    </row>
    <row r="6" spans="1:15" x14ac:dyDescent="0.45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 G6, H6)</f>
        <v/>
      </c>
    </row>
    <row r="7" spans="1:15" x14ac:dyDescent="0.45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 G7, H7)</f>
        <v/>
      </c>
      <c r="K7" t="s">
        <v>30</v>
      </c>
    </row>
    <row r="8" spans="1:15" x14ac:dyDescent="0.45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 G8, 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5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 G9, H9)</f>
        <v/>
      </c>
      <c r="K9" s="1" t="s">
        <v>40</v>
      </c>
      <c r="L9" s="2" t="str">
        <f t="array" ref="L9">_xlfn.CONCAT("직영 ", SUM( ($B$4:$B$28 = $K9) * ($C$4:$C$28 = "직영") ), "곳 - 위탁", SUM( ($B$4:$B$28 = $K9) * ($C$4:$C$28 = "위탁") ), "곳")</f>
        <v>직영 3곳 - 위탁1곳</v>
      </c>
      <c r="M9" s="1" t="str">
        <f>TEXT( COUNTIFS($B$4:$B$28, $K9, $F$4:$F$28, "*" &amp; M$8 &amp; "*") /  COUNTIF($B$4:$B$28, $K9), "0%")</f>
        <v>75%</v>
      </c>
      <c r="N9" s="1" t="str">
        <f t="shared" ref="N9:O16" si="0">TEXT( COUNTIFS($B$4:$B$28, $K9, $F$4:$F$28, "*" &amp; N$8 &amp; "*") /  COUNTIF($B$4:$B$28, $K9), "0%")</f>
        <v>75%</v>
      </c>
      <c r="O9" s="1" t="str">
        <f t="shared" si="0"/>
        <v>50%</v>
      </c>
    </row>
    <row r="10" spans="1:15" x14ac:dyDescent="0.45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 G10, H10)</f>
        <v>토요일, 일요일, 공휴일(2대)</v>
      </c>
      <c r="K10" s="1" t="s">
        <v>15</v>
      </c>
      <c r="L10" s="2" t="str">
        <f t="array" ref="L10">_xlfn.CONCAT("직영 ", SUM( ($B$4:$B$28 = $K10) * ($C$4:$C$28 = "직영") ), "곳 - 위탁", SUM( ($B$4:$B$28 = $K10) * ($C$4:$C$28 = "위탁") ), "곳")</f>
        <v>직영 1곳 - 위탁2곳</v>
      </c>
      <c r="M10" s="1" t="str">
        <f t="shared" ref="M10:M16" si="1">TEXT( COUNTIFS($B$4:$B$28, $K10, $F$4:$F$28, "*" &amp; M$8 &amp; "*") /  COUNTIF($B$4:$B$28, $K10), "0%")</f>
        <v>67%</v>
      </c>
      <c r="N10" s="1" t="str">
        <f t="shared" si="0"/>
        <v>33%</v>
      </c>
      <c r="O10" s="1" t="str">
        <f t="shared" si="0"/>
        <v>33%</v>
      </c>
    </row>
    <row r="11" spans="1:15" x14ac:dyDescent="0.45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 G11, H11)</f>
        <v/>
      </c>
      <c r="K11" s="1" t="s">
        <v>21</v>
      </c>
      <c r="L11" s="2" t="str">
        <f t="array" ref="L11">_xlfn.CONCAT("직영 ", SUM( ($B$4:$B$28 = $K11) * ($C$4:$C$28 = "직영") ), "곳 - 위탁", SUM( ($B$4:$B$28 = $K11) * ($C$4:$C$28 = "위탁") ), "곳")</f>
        <v>직영 1곳 - 위탁2곳</v>
      </c>
      <c r="M11" s="1" t="str">
        <f t="shared" si="1"/>
        <v>67%</v>
      </c>
      <c r="N11" s="1" t="str">
        <f t="shared" si="0"/>
        <v>67%</v>
      </c>
      <c r="O11" s="1" t="str">
        <f t="shared" si="0"/>
        <v>33%</v>
      </c>
    </row>
    <row r="12" spans="1:15" x14ac:dyDescent="0.45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 G12, H12)</f>
        <v/>
      </c>
      <c r="K12" s="1" t="s">
        <v>25</v>
      </c>
      <c r="L12" s="2" t="str">
        <f t="array" ref="L12">_xlfn.CONCAT("직영 ", SUM( ($B$4:$B$28 = $K12) * ($C$4:$C$28 = "직영") ), "곳 - 위탁", SUM( ($B$4:$B$28 = $K12) * ($C$4:$C$28 = "위탁") ), "곳")</f>
        <v>직영 2곳 - 위탁2곳</v>
      </c>
      <c r="M12" s="1" t="str">
        <f t="shared" si="1"/>
        <v>50%</v>
      </c>
      <c r="N12" s="1" t="str">
        <f t="shared" si="0"/>
        <v>25%</v>
      </c>
      <c r="O12" s="1" t="str">
        <f t="shared" si="0"/>
        <v>25%</v>
      </c>
    </row>
    <row r="13" spans="1:15" x14ac:dyDescent="0.45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 G13, H13)</f>
        <v>일요일(1대)</v>
      </c>
      <c r="K13" s="1" t="s">
        <v>42</v>
      </c>
      <c r="L13" s="2" t="str">
        <f t="array" ref="L13">_xlfn.CONCAT("직영 ", SUM( ($B$4:$B$28 = $K13) * ($C$4:$C$28 = "직영") ), "곳 - 위탁", SUM( ($B$4:$B$28 = $K13) * ($C$4:$C$28 = "위탁") ), "곳")</f>
        <v>직영 2곳 - 위탁2곳</v>
      </c>
      <c r="M13" s="1" t="str">
        <f t="shared" si="1"/>
        <v>75%</v>
      </c>
      <c r="N13" s="1" t="str">
        <f t="shared" si="0"/>
        <v>50%</v>
      </c>
      <c r="O13" s="1" t="str">
        <f t="shared" si="0"/>
        <v>25%</v>
      </c>
    </row>
    <row r="14" spans="1:15" x14ac:dyDescent="0.45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 G14, H14)</f>
        <v>공휴일(보유차량 없음)</v>
      </c>
      <c r="K14" s="1" t="s">
        <v>28</v>
      </c>
      <c r="L14" s="2" t="str">
        <f t="array" ref="L14">_xlfn.CONCAT("직영 ", SUM( ($B$4:$B$28 = $K14) * ($C$4:$C$28 = "직영") ), "곳 - 위탁", SUM( ($B$4:$B$28 = $K14) * ($C$4:$C$28 = "위탁") ), "곳")</f>
        <v>직영 2곳 - 위탁1곳</v>
      </c>
      <c r="M14" s="1" t="str">
        <f t="shared" si="1"/>
        <v>67%</v>
      </c>
      <c r="N14" s="1" t="str">
        <f t="shared" si="0"/>
        <v>33%</v>
      </c>
      <c r="O14" s="1" t="str">
        <f t="shared" si="0"/>
        <v>67%</v>
      </c>
    </row>
    <row r="15" spans="1:15" x14ac:dyDescent="0.45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 G15, H15)</f>
        <v/>
      </c>
      <c r="K15" s="1" t="s">
        <v>50</v>
      </c>
      <c r="L15" s="2" t="str">
        <f t="array" ref="L15">_xlfn.CONCAT("직영 ", SUM( ($B$4:$B$28 = $K15) * ($C$4:$C$28 = "직영") ), "곳 - 위탁", SUM( ($B$4:$B$28 = $K15) * ($C$4:$C$28 = "위탁") ), "곳")</f>
        <v>직영 0곳 - 위탁2곳</v>
      </c>
      <c r="M15" s="1" t="str">
        <f t="shared" si="1"/>
        <v>0%</v>
      </c>
      <c r="N15" s="1" t="str">
        <f t="shared" si="0"/>
        <v>100%</v>
      </c>
      <c r="O15" s="1" t="str">
        <f t="shared" si="0"/>
        <v>50%</v>
      </c>
    </row>
    <row r="16" spans="1:15" x14ac:dyDescent="0.45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 G16, H16)</f>
        <v/>
      </c>
      <c r="K16" s="1" t="s">
        <v>32</v>
      </c>
      <c r="L16" s="2" t="str">
        <f t="array" ref="L16">_xlfn.CONCAT("직영 ", SUM( ($B$4:$B$28 = $K16) * ($C$4:$C$28 = "직영") ), "곳 - 위탁", SUM( ($B$4:$B$28 = $K16) * ($C$4:$C$28 = "위탁") ), "곳")</f>
        <v>직영 2곳 - 위탁0곳</v>
      </c>
      <c r="M16" s="1" t="str">
        <f t="shared" si="1"/>
        <v>50%</v>
      </c>
      <c r="N16" s="1" t="str">
        <f t="shared" si="0"/>
        <v>50%</v>
      </c>
      <c r="O16" s="1" t="str">
        <f t="shared" si="0"/>
        <v>100%</v>
      </c>
    </row>
    <row r="17" spans="1:14" x14ac:dyDescent="0.45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 G17, H17)</f>
        <v>토요일, 일요일, 공휴일(보유차량 없음)</v>
      </c>
    </row>
    <row r="18" spans="1:14" x14ac:dyDescent="0.45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 G18, H18)</f>
        <v/>
      </c>
      <c r="K18" t="s">
        <v>55</v>
      </c>
    </row>
    <row r="19" spans="1:14" x14ac:dyDescent="0.45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 G19, H19)</f>
        <v>일요일(1대)</v>
      </c>
      <c r="K19" s="1" t="s">
        <v>6</v>
      </c>
      <c r="L19" s="6" t="s">
        <v>4</v>
      </c>
    </row>
    <row r="20" spans="1:14" x14ac:dyDescent="0.45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 G20, H20)</f>
        <v>일요일(보유차량 없음)</v>
      </c>
      <c r="K20" s="1" t="s">
        <v>19</v>
      </c>
      <c r="L20" s="1" t="str">
        <f t="array" ref="L20">INDEX( $A$4:$A$28, MATCH( MAX( ($C$4:$C$28 = $K20) * $E$4:$E$28), ($C$4:$C$28 = $K20) * $E$4:$E$28, 0) )</f>
        <v>c01</v>
      </c>
    </row>
    <row r="21" spans="1:14" x14ac:dyDescent="0.45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 G21, H21)</f>
        <v>공휴일(3대)</v>
      </c>
      <c r="K21" s="1" t="s">
        <v>16</v>
      </c>
      <c r="L21" s="1" t="str">
        <f t="array" ref="L21">INDEX( $A$4:$A$28, MATCH( MAX( ($C$4:$C$28 = $K21) * $E$4:$E$28), ($C$4:$C$28 = $K21) * $E$4:$E$28, 0) )</f>
        <v>d08</v>
      </c>
      <c r="N21" s="5"/>
    </row>
    <row r="22" spans="1:14" x14ac:dyDescent="0.45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 G22, H22)</f>
        <v>토요일(3대)</v>
      </c>
    </row>
    <row r="23" spans="1:14" x14ac:dyDescent="0.45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 G23, H23)</f>
        <v/>
      </c>
    </row>
    <row r="24" spans="1:14" x14ac:dyDescent="0.45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 G24, H24)</f>
        <v/>
      </c>
    </row>
    <row r="25" spans="1:14" x14ac:dyDescent="0.45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 G25, H25)</f>
        <v/>
      </c>
    </row>
    <row r="26" spans="1:14" x14ac:dyDescent="0.45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 G26, H26)</f>
        <v/>
      </c>
    </row>
    <row r="27" spans="1:14" x14ac:dyDescent="0.45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 G27, H27)</f>
        <v>일요일(2대)</v>
      </c>
    </row>
    <row r="28" spans="1:14" x14ac:dyDescent="0.45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 G28, 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8" sqref="B8"/>
    </sheetView>
  </sheetViews>
  <sheetFormatPr defaultRowHeight="17" x14ac:dyDescent="0.45"/>
  <cols>
    <col min="1" max="1" width="8.5" bestFit="1" customWidth="1"/>
    <col min="2" max="2" width="14.25" bestFit="1" customWidth="1"/>
    <col min="3" max="3" width="6.83203125" bestFit="1" customWidth="1"/>
  </cols>
  <sheetData>
    <row r="1" spans="1:3" x14ac:dyDescent="0.45">
      <c r="A1" s="16" t="s">
        <v>86</v>
      </c>
      <c r="B1" t="s">
        <v>207</v>
      </c>
    </row>
    <row r="3" spans="1:3" x14ac:dyDescent="0.45">
      <c r="A3" s="16" t="s">
        <v>85</v>
      </c>
      <c r="B3" s="16" t="s">
        <v>208</v>
      </c>
    </row>
    <row r="4" spans="1:3" x14ac:dyDescent="0.45">
      <c r="A4" t="s">
        <v>108</v>
      </c>
      <c r="C4" s="17"/>
    </row>
    <row r="5" spans="1:3" x14ac:dyDescent="0.45">
      <c r="B5" t="s">
        <v>209</v>
      </c>
      <c r="C5" s="17">
        <v>226.5</v>
      </c>
    </row>
    <row r="6" spans="1:3" x14ac:dyDescent="0.45">
      <c r="B6" t="s">
        <v>211</v>
      </c>
      <c r="C6" s="17">
        <v>1</v>
      </c>
    </row>
    <row r="7" spans="1:3" x14ac:dyDescent="0.45">
      <c r="C7" s="17"/>
    </row>
    <row r="8" spans="1:3" x14ac:dyDescent="0.45">
      <c r="A8" t="s">
        <v>92</v>
      </c>
      <c r="C8" s="17"/>
    </row>
    <row r="9" spans="1:3" x14ac:dyDescent="0.45">
      <c r="B9" t="s">
        <v>209</v>
      </c>
      <c r="C9" s="17">
        <v>265.33333333333331</v>
      </c>
    </row>
    <row r="10" spans="1:3" x14ac:dyDescent="0.45">
      <c r="B10" t="s">
        <v>211</v>
      </c>
      <c r="C10" s="17">
        <v>0.66666666666666663</v>
      </c>
    </row>
    <row r="11" spans="1:3" x14ac:dyDescent="0.45">
      <c r="C11" s="17"/>
    </row>
    <row r="12" spans="1:3" x14ac:dyDescent="0.45">
      <c r="A12" t="s">
        <v>96</v>
      </c>
      <c r="C12" s="17"/>
    </row>
    <row r="13" spans="1:3" x14ac:dyDescent="0.45">
      <c r="B13" t="s">
        <v>209</v>
      </c>
      <c r="C13" s="17">
        <v>239.33333333333334</v>
      </c>
    </row>
    <row r="14" spans="1:3" x14ac:dyDescent="0.45">
      <c r="B14" t="s">
        <v>211</v>
      </c>
      <c r="C14" s="17">
        <v>1.6666666666666667</v>
      </c>
    </row>
    <row r="15" spans="1:3" x14ac:dyDescent="0.45">
      <c r="C15" s="17"/>
    </row>
    <row r="16" spans="1:3" x14ac:dyDescent="0.45">
      <c r="A16" t="s">
        <v>210</v>
      </c>
      <c r="C16" s="17">
        <v>245.875</v>
      </c>
    </row>
    <row r="17" spans="1:3" x14ac:dyDescent="0.45">
      <c r="A17" t="s">
        <v>212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N20" sqref="N20"/>
    </sheetView>
  </sheetViews>
  <sheetFormatPr defaultRowHeight="17" x14ac:dyDescent="0.45"/>
  <cols>
    <col min="1" max="1" width="8.33203125" customWidth="1"/>
    <col min="2" max="2" width="11" bestFit="1" customWidth="1"/>
    <col min="7" max="7" width="1.83203125" customWidth="1"/>
    <col min="8" max="8" width="10.75" customWidth="1"/>
    <col min="10" max="10" width="8.33203125" bestFit="1" customWidth="1"/>
  </cols>
  <sheetData>
    <row r="1" spans="1:10" x14ac:dyDescent="0.45">
      <c r="A1" t="s">
        <v>0</v>
      </c>
      <c r="H1" t="s">
        <v>3</v>
      </c>
    </row>
    <row r="2" spans="1:10" x14ac:dyDescent="0.45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45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45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45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45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45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45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5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5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5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5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5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5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5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5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5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5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5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5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5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5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J4" sqref="J4"/>
    </sheetView>
  </sheetViews>
  <sheetFormatPr defaultRowHeight="17" x14ac:dyDescent="0.45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45">
      <c r="A1" t="s">
        <v>0</v>
      </c>
    </row>
    <row r="2" spans="1:5" x14ac:dyDescent="0.45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5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45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45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45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45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45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45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45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45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45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45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45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45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45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45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45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45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45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45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45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45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45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45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45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45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5" sqref="J15"/>
    </sheetView>
  </sheetViews>
  <sheetFormatPr defaultRowHeight="17" x14ac:dyDescent="0.45"/>
  <cols>
    <col min="1" max="1" width="11" bestFit="1" customWidth="1"/>
    <col min="2" max="3" width="9.33203125" bestFit="1" customWidth="1"/>
  </cols>
  <sheetData>
    <row r="1" spans="1:3" x14ac:dyDescent="0.45">
      <c r="A1" t="s">
        <v>190</v>
      </c>
    </row>
    <row r="2" spans="1:3" x14ac:dyDescent="0.45">
      <c r="A2" s="9" t="s">
        <v>148</v>
      </c>
      <c r="B2" s="9" t="s">
        <v>151</v>
      </c>
      <c r="C2" s="9" t="s">
        <v>152</v>
      </c>
    </row>
    <row r="3" spans="1:3" x14ac:dyDescent="0.45">
      <c r="A3" s="1" t="s">
        <v>185</v>
      </c>
      <c r="B3" s="11">
        <v>83833.333333333299</v>
      </c>
      <c r="C3" s="12">
        <v>137266.66666666666</v>
      </c>
    </row>
    <row r="4" spans="1:3" x14ac:dyDescent="0.45">
      <c r="A4" s="1" t="s">
        <v>186</v>
      </c>
      <c r="B4" s="11">
        <v>54650</v>
      </c>
      <c r="C4" s="12">
        <v>136050</v>
      </c>
    </row>
    <row r="5" spans="1:3" x14ac:dyDescent="0.45">
      <c r="A5" s="1" t="s">
        <v>187</v>
      </c>
      <c r="B5" s="11">
        <v>23740</v>
      </c>
      <c r="C5" s="12">
        <v>115460</v>
      </c>
    </row>
    <row r="6" spans="1:3" x14ac:dyDescent="0.45">
      <c r="A6" s="1" t="s">
        <v>188</v>
      </c>
      <c r="B6" s="11">
        <v>73883.333333333328</v>
      </c>
      <c r="C6" s="12">
        <v>136133.33333333334</v>
      </c>
    </row>
    <row r="7" spans="1:3" x14ac:dyDescent="0.45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J15" sqref="J15"/>
    </sheetView>
  </sheetViews>
  <sheetFormatPr defaultRowHeight="17" x14ac:dyDescent="0.45"/>
  <cols>
    <col min="2" max="2" width="11.08203125" bestFit="1" customWidth="1"/>
    <col min="5" max="5" width="11.08203125" customWidth="1"/>
    <col min="6" max="6" width="2.25" customWidth="1"/>
    <col min="8" max="8" width="9.33203125" bestFit="1" customWidth="1"/>
  </cols>
  <sheetData>
    <row r="2" spans="1:8" x14ac:dyDescent="0.45">
      <c r="A2" t="s">
        <v>0</v>
      </c>
      <c r="B2" t="s">
        <v>196</v>
      </c>
    </row>
    <row r="3" spans="1:8" x14ac:dyDescent="0.45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5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5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5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5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5">
      <c r="A8" s="2"/>
      <c r="B8" s="2"/>
      <c r="C8" s="2"/>
      <c r="D8" s="2"/>
      <c r="E8" s="12"/>
    </row>
    <row r="9" spans="1:8" x14ac:dyDescent="0.45">
      <c r="A9" s="2"/>
      <c r="B9" s="2"/>
      <c r="C9" s="2"/>
      <c r="D9" s="2"/>
      <c r="E9" s="12"/>
      <c r="H9" s="14"/>
    </row>
    <row r="10" spans="1:8" x14ac:dyDescent="0.45">
      <c r="A10" s="2"/>
      <c r="B10" s="2"/>
      <c r="C10" s="2"/>
      <c r="D10" s="2"/>
      <c r="E10" s="12"/>
    </row>
    <row r="11" spans="1:8" x14ac:dyDescent="0.45">
      <c r="A11" s="2"/>
      <c r="B11" s="2"/>
      <c r="C11" s="2"/>
      <c r="D11" s="2"/>
      <c r="E11" s="12"/>
    </row>
    <row r="12" spans="1:8" x14ac:dyDescent="0.45">
      <c r="A12" s="2"/>
      <c r="B12" s="2"/>
      <c r="C12" s="2"/>
      <c r="D12" s="2"/>
      <c r="E12" s="12"/>
    </row>
    <row r="13" spans="1:8" x14ac:dyDescent="0.45">
      <c r="A13" s="2"/>
      <c r="B13" s="2"/>
      <c r="C13" s="2"/>
      <c r="D13" s="2"/>
      <c r="E13" s="12"/>
    </row>
    <row r="14" spans="1:8" x14ac:dyDescent="0.45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69850</xdr:rowOff>
              </from>
              <to>
                <xdr:col>4</xdr:col>
                <xdr:colOff>679450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는 감</cp:lastModifiedBy>
  <cp:lastPrinted>2024-06-03T12:12:46Z</cp:lastPrinted>
  <dcterms:created xsi:type="dcterms:W3CDTF">2023-05-30T06:41:20Z</dcterms:created>
  <dcterms:modified xsi:type="dcterms:W3CDTF">2026-05-27T13:26:14Z</dcterms:modified>
</cp:coreProperties>
</file>