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 codeName="{28389E77-7640-9E18-AD5C-E98E2F4A8B83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손채린\Desktop\길벗컴활1급통합\기출\05회\"/>
    </mc:Choice>
  </mc:AlternateContent>
  <xr:revisionPtr revIDLastSave="0" documentId="13_ncr:1_{AD996680-5587-4610-80D1-5FE4B3A5968A}" xr6:coauthVersionLast="47" xr6:coauthVersionMax="47" xr10:uidLastSave="{00000000-0000-0000-0000-000000000000}"/>
  <bookViews>
    <workbookView xWindow="-108" yWindow="-108" windowWidth="23256" windowHeight="12456" firstSheet="1" activeTab="1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eta.OR" hidden="1" xlm="1">#NAME?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" l="1" a="1"/>
  <c r="L21" i="3" s="1"/>
  <c r="L20" i="3" a="1"/>
  <c r="L20" i="3" s="1"/>
  <c r="L5" i="3" a="1"/>
  <c r="L5" i="3" s="1"/>
  <c r="L4" i="3" a="1"/>
  <c r="L4" i="3" s="1"/>
  <c r="A31" i="1"/>
  <c r="L10" i="3" a="1"/>
  <c r="L10" i="3" s="1"/>
  <c r="L11" i="3" a="1"/>
  <c r="L11" i="3" s="1"/>
  <c r="L12" i="3" a="1"/>
  <c r="L12" i="3" s="1"/>
  <c r="L13" i="3" a="1"/>
  <c r="L13" i="3" s="1"/>
  <c r="L14" i="3" a="1"/>
  <c r="L14" i="3"/>
  <c r="L15" i="3" a="1"/>
  <c r="L15" i="3" s="1"/>
  <c r="L16" i="3" a="1"/>
  <c r="L16" i="3" s="1"/>
  <c r="L9" i="3" a="1"/>
  <c r="L9" i="3" s="1"/>
  <c r="I7" i="3" a="1"/>
  <c r="I14" i="3" a="1"/>
  <c r="I21" i="3" a="1"/>
  <c r="I28" i="3" a="1"/>
  <c r="I11" i="3" a="1"/>
  <c r="I18" i="3" a="1"/>
  <c r="I25" i="3" a="1"/>
  <c r="I19" i="3" a="1"/>
  <c r="I26" i="3" a="1"/>
  <c r="I13" i="3" a="1"/>
  <c r="I20" i="3" a="1"/>
  <c r="I27" i="3" a="1"/>
  <c r="I8" i="3" a="1"/>
  <c r="I15" i="3" a="1"/>
  <c r="I22" i="3" a="1"/>
  <c r="I9" i="3" a="1"/>
  <c r="I23" i="3" a="1"/>
  <c r="I10" i="3" a="1"/>
  <c r="I24" i="3" a="1"/>
  <c r="I12" i="3" a="1"/>
  <c r="I16" i="3" a="1"/>
  <c r="I17" i="3" a="1"/>
  <c r="I5" i="3" a="1"/>
  <c r="I6" i="3" a="1"/>
  <c r="I4" i="3" a="1"/>
  <c r="I17" i="3" l="1"/>
  <c r="I16" i="3"/>
  <c r="I12" i="3"/>
  <c r="I24" i="3"/>
  <c r="I10" i="3"/>
  <c r="I23" i="3"/>
  <c r="I9" i="3"/>
  <c r="I22" i="3"/>
  <c r="I15" i="3"/>
  <c r="I8" i="3"/>
  <c r="I27" i="3"/>
  <c r="I20" i="3"/>
  <c r="I13" i="3"/>
  <c r="I26" i="3"/>
  <c r="I19" i="3"/>
  <c r="I25" i="3"/>
  <c r="I18" i="3"/>
  <c r="I11" i="3"/>
  <c r="I28" i="3"/>
  <c r="I21" i="3"/>
  <c r="I14" i="3"/>
  <c r="I7" i="3"/>
  <c r="I6" i="3"/>
  <c r="I5" i="3"/>
  <c r="I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304641FB-916E-4590-86F4-CBAB01E39138}" name="MS Access Database_Query1" type="1" refreshedVersion="8" background="1">
    <dbPr connection="DSN=MS Access Database;DBQ=C:\Users\손채린\Desktop\길벗컴활1급통합\기출\05회\재활용센터.accdb;DefaultDir=C:\Users\손채린\Desktop\길벗컴활1급통합\기출\05회;DriverId=25;FIL=MS Access;MaxBufferSize=2048;PageTimeout=5;" command="SELECT 센터관리.지역, 센터관리.운영구분, 센터관리.면적, 센터관리.보유차량_x000d__x000a_FROM 센터관리 센터관리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<sst xmlns="http://schemas.openxmlformats.org/spreadsheetml/2006/main" count="536" uniqueCount="216">
  <si>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</si>
  <si>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</si>
  <si>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</si>
  <si>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</si>
  <si>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</si>
  <si>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</si>
  <si>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</si>
  <si>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</si>
  <si>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</si>
  <si>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</si>
  <si>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</si>
  <si>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</si>
  <si>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</si>
  <si>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</si>
  <si>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</si>
  <si>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</si>
  <si>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</si>
  <si>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</si>
  <si>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</si>
  <si>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</si>
  <si>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</si>
  <si>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</si>
  <si>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</si>
  <si>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</si>
  <si>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</si>
  <si>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</si>
  <si>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</si>
  <si>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</si>
  <si>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</si>
  <si>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</si>
  <si>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</si>
  <si>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</si>
  <si>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</si>
  <si>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</si>
  <si>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</si>
  <si>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</si>
  <si>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</si>
  <si>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</si>
  <si>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</si>
  <si>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</si>
  <si>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</si>
  <si>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</si>
  <si>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</si>
  <si>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</si>
  <si>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</si>
  <si>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</si>
  <si>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</si>
  <si>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</si>
  <si>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</si>
  <si>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</si>
  <si>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</si>
  <si>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</si>
  <si>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</si>
  <si>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</si>
  <si>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</si>
  <si>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</si>
  <si>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</si>
  <si>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</si>
  <si>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</si>
  <si>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</si>
  <si>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</si>
  <si>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</si>
  <si>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</si>
  <si>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</si>
  <si>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</si>
  <si>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</si>
  <si>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</si>
  <si>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</si>
  <si>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</si>
  <si>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</si>
  <si>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</si>
  <si>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</si>
  <si>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</si>
  <si>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</si>
  <si>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</si>
  <si>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</si>
  <si>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</si>
  <si>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</si>
  <si>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</si>
  <si>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</si>
  <si>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</si>
  <si>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</si>
  <si>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</si>
  <si>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</si>
  <si>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</si>
  <si>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</si>
  <si>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</si>
  <si>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</si>
  <si>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</si>
  <si>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</si>
  <si>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</si>
  <si>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</si>
  <si>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</si>
  <si>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</si>
  <si>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</si>
  <si>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</si>
  <si>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</si>
  <si>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</si>
  <si>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</si>
  <si>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</si>
  <si>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</si>
  <si>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</si>
  <si>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</si>
  <si>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</si>
  <si>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</si>
  <si>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</si>
  <si>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</si>
  <si>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</si>
  <si>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</si>
  <si>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</si>
  <si>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</si>
  <si>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</si>
  <si>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</si>
  <si>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</si>
  <si>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</si>
  <si>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</si>
  <si>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</si>
  <si>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</si>
  <si>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</si>
  <si>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</si>
  <si>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</si>
  <si>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</si>
  <si>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</si>
  <si>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</si>
  <si>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</si>
  <si>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</si>
  <si>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</si>
  <si>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</si>
  <si>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</si>
  <si>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</si>
  <si>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</si>
  <si>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</si>
  <si>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</si>
  <si>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</si>
  <si>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</si>
  <si>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</si>
  <si>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</si>
  <si>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</si>
  <si>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</si>
  <si>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</si>
  <si>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</si>
  <si>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</si>
  <si>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</si>
  <si>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</si>
  <si>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</si>
  <si>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</si>
  <si>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</si>
  <si>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</si>
  <si>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</si>
  <si>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</si>
  <si>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</si>
  <si>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</si>
  <si>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</si>
  <si>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</si>
  <si>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</si>
  <si>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</si>
  <si>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</si>
  <si>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</si>
  <si>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</si>
  <si>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</si>
  <si>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</si>
  <si>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</si>
  <si>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</si>
  <si>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</si>
  <si>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</si>
  <si>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</si>
  <si>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</si>
  <si>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</si>
  <si>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</si>
  <si>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</si>
  <si>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</si>
  <si>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</si>
  <si>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</si>
  <si>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</si>
  <si>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</si>
  <si>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</si>
  <si>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</si>
  <si>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</si>
  <si>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</si>
  <si>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</si>
  <si>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</si>
  <si>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</si>
  <si>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</si>
  <si>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</si>
  <si>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</si>
  <si>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</si>
  <si>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</si>
  <si>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</si>
  <si>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</si>
  <si>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</si>
  <si>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</si>
  <si>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</si>
  <si>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</si>
  <si>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</si>
  <si>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</si>
  <si>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</si>
  <si>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</si>
  <si>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</si>
  <si>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</si>
  <si>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</si>
  <si>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</si>
  <si>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</si>
  <si>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</si>
  <si>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</si>
  <si>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</si>
  <si>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</si>
  <si>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</si>
  <si>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</si>
  <si>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평균 : 보유차량</t>
  </si>
  <si>
    <t>평균 : 면적</t>
  </si>
  <si>
    <t>값</t>
  </si>
  <si>
    <t>전체 평균 : 보유차량</t>
  </si>
  <si>
    <t>전체 평균 : 면적</t>
  </si>
  <si>
    <t>종류</t>
    <phoneticPr fontId="1" type="noConversion"/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</si>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</sst>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yy/mm"/>
    <numFmt numFmtId="177" formatCode="0.0_ "/>
    <numFmt numFmtId="178" formatCode="[Blue]&quot;▲&quot;0%;[Magenta]&quot;▼&quot;\-0%;0%;[Red]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0" fillId="0" borderId="1" xfId="2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3">
    <dxf>
      <numFmt numFmtId="177" formatCode="0.0_ "/>
    </dxf>
    <dxf>
      <numFmt numFmtId="177" formatCode="0.0_ "/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18-4DAA-9CAA-8038E8458DE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18-4DAA-9CAA-8038E8458DE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</xdr:colOff>
      <xdr:row>1</xdr:row>
      <xdr:rowOff>53340</xdr:rowOff>
    </xdr:from>
    <xdr:to>
      <xdr:col>6</xdr:col>
      <xdr:colOff>830580</xdr:colOff>
      <xdr:row>2</xdr:row>
      <xdr:rowOff>190500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5F54A476-7B3D-BCF4-362D-D23F4832D465}"/>
            </a:ext>
          </a:extLst>
        </xdr:cNvPr>
        <xdr:cNvSpPr/>
      </xdr:nvSpPr>
      <xdr:spPr>
        <a:xfrm>
          <a:off x="5524500" y="274320"/>
          <a:ext cx="800100" cy="3581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000"/>
            <a:t>서식적용</a:t>
          </a:r>
          <a:endParaRPr lang="en-US" altLang="ko-KR" sz="1000"/>
        </a:p>
        <a:p>
          <a:pPr algn="l"/>
          <a:endParaRPr lang="ko-KR" altLang="en-US" sz="1000"/>
        </a:p>
      </xdr:txBody>
    </xdr:sp>
    <xdr:clientData/>
  </xdr:twoCellAnchor>
  <xdr:twoCellAnchor>
    <xdr:from>
      <xdr:col>6</xdr:col>
      <xdr:colOff>22860</xdr:colOff>
      <xdr:row>4</xdr:row>
      <xdr:rowOff>38100</xdr:rowOff>
    </xdr:from>
    <xdr:to>
      <xdr:col>6</xdr:col>
      <xdr:colOff>838200</xdr:colOff>
      <xdr:row>5</xdr:row>
      <xdr:rowOff>160020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1EC31A89-CBB5-6662-9310-3D41F36A8F94}"/>
            </a:ext>
          </a:extLst>
        </xdr:cNvPr>
        <xdr:cNvSpPr/>
      </xdr:nvSpPr>
      <xdr:spPr>
        <a:xfrm>
          <a:off x="5516880" y="922020"/>
          <a:ext cx="815340" cy="3429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000"/>
            <a:t>서식해제</a:t>
          </a:r>
          <a:endParaRPr lang="en-US" altLang="ko-KR" sz="10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68580</xdr:rowOff>
        </xdr:from>
        <xdr:to>
          <xdr:col>4</xdr:col>
          <xdr:colOff>678180</xdr:colOff>
          <xdr:row>1</xdr:row>
          <xdr:rowOff>175260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손채린" refreshedDate="46171.675472685187" backgroundQuery="1" createdVersion="8" refreshedVersion="8" minRefreshableVersion="3" recordCount="26" xr:uid="{6F3BF94A-CDE5-4F62-B0DB-B6A5577A7268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044D7E-CB7B-46F7-AC32-A1907181BB30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>
      <items count="26">
        <item x="8"/>
        <item x="3"/>
        <item x="4"/>
        <item x="11"/>
        <item x="9"/>
        <item x="17"/>
        <item x="7"/>
        <item x="6"/>
        <item x="15"/>
        <item x="1"/>
        <item x="23"/>
        <item x="2"/>
        <item x="14"/>
        <item x="12"/>
        <item x="13"/>
        <item x="20"/>
        <item x="10"/>
        <item x="24"/>
        <item x="18"/>
        <item x="5"/>
        <item x="16"/>
        <item x="22"/>
        <item x="21"/>
        <item x="19"/>
        <item x="0"/>
        <item t="default"/>
      </items>
    </pivotField>
    <pivotField dataField="1" compact="0" showAll="0" insertBlankRow="1">
      <items count="5">
        <item x="3"/>
        <item x="0"/>
        <item x="1"/>
        <item x="2"/>
        <item t="default"/>
      </items>
    </pivotField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0"/>
    <dataField name="평균 : 보유차량" fld="3" subtotal="average" baseField="0" baseItem="0"/>
  </dataFields>
  <formats count="2"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topLeftCell="A25" workbookViewId="0">
      <selection activeCell="A32" sqref="A32"/>
    </sheetView>
  </sheetViews>
  <sheetFormatPr defaultRowHeight="17.399999999999999" x14ac:dyDescent="0.4"/>
  <cols>
    <col min="1" max="1" width="8" customWidth="1"/>
    <col min="2" max="2" width="5.59765625" customWidth="1"/>
    <col min="3" max="3" width="10.8984375" bestFit="1" customWidth="1"/>
    <col min="4" max="4" width="12.09765625" customWidth="1"/>
    <col min="5" max="5" width="20.3984375" bestFit="1" customWidth="1"/>
    <col min="6" max="6" width="35.3984375" customWidth="1"/>
    <col min="7" max="7" width="8.3984375" customWidth="1"/>
    <col min="8" max="8" width="20.59765625" customWidth="1"/>
  </cols>
  <sheetData>
    <row r="2" spans="1:8" x14ac:dyDescent="0.4">
      <c r="A2" t="s">
        <v>1</v>
      </c>
    </row>
    <row r="3" spans="1:8" x14ac:dyDescent="0.4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4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4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4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4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4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4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4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4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4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4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4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4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4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4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4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4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4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4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4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4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4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4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4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4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4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4">
      <c r="A30" s="15" t="s">
        <v>206</v>
      </c>
    </row>
    <row r="31" spans="1:8" x14ac:dyDescent="0.4">
      <c r="A31" t="b">
        <f>AND(YEAR(D4)&gt;=2018,(RIGHT(H4,3)="일요일")+(RIGHT(H4,3)="공휴일"))</f>
        <v>1</v>
      </c>
    </row>
    <row r="33" spans="1:5" x14ac:dyDescent="0.4">
      <c r="A33" t="s">
        <v>4</v>
      </c>
      <c r="B33" t="s">
        <v>5</v>
      </c>
      <c r="C33" t="s">
        <v>147</v>
      </c>
      <c r="D33" t="s">
        <v>8</v>
      </c>
      <c r="E33" t="s">
        <v>11</v>
      </c>
    </row>
    <row r="34" spans="1:5" x14ac:dyDescent="0.4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4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4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4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4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2" priority="1">
      <formula>AND( 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tabSelected="1" workbookViewId="0">
      <selection activeCell="M21" sqref="M21"/>
    </sheetView>
  </sheetViews>
  <sheetFormatPr defaultRowHeight="17.399999999999999" x14ac:dyDescent="0.4"/>
  <cols>
    <col min="1" max="1" width="8.3984375" customWidth="1"/>
    <col min="2" max="2" width="5.19921875" bestFit="1" customWidth="1"/>
    <col min="3" max="3" width="8.59765625" customWidth="1"/>
    <col min="5" max="5" width="5.19921875" bestFit="1" customWidth="1"/>
    <col min="6" max="6" width="35.3984375" customWidth="1"/>
    <col min="7" max="7" width="9" bestFit="1" customWidth="1"/>
    <col min="8" max="8" width="20.5" customWidth="1"/>
    <col min="9" max="9" width="32.8984375" customWidth="1"/>
    <col min="10" max="10" width="2.8984375" customWidth="1"/>
    <col min="12" max="12" width="17.5" bestFit="1" customWidth="1"/>
    <col min="13" max="13" width="5.5" bestFit="1" customWidth="1"/>
    <col min="14" max="15" width="6.09765625" bestFit="1" customWidth="1"/>
  </cols>
  <sheetData>
    <row r="2" spans="1:15" x14ac:dyDescent="0.4">
      <c r="A2" t="s">
        <v>0</v>
      </c>
      <c r="H2" t="s">
        <v>2</v>
      </c>
      <c r="I2" s="3">
        <v>45332</v>
      </c>
      <c r="K2" t="s">
        <v>3</v>
      </c>
    </row>
    <row r="3" spans="1:15" x14ac:dyDescent="0.4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4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2">
        <f t="array" ref="L4">ROUNDDOWN(AVERAGE( IF(  ($C$4:$C$28=K4)* (YEAR($I$2)-YEAR($D$4:$D$28)&gt;=20), $E$4:$E$28)),0)</f>
        <v>239</v>
      </c>
    </row>
    <row r="5" spans="1:15" x14ac:dyDescent="0.4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 cm="1">
        <f t="array" ref="I5">fn비고(F5,G5,H5)</f>
        <v>일요일(1대)</v>
      </c>
      <c r="K5" s="1" t="s">
        <v>16</v>
      </c>
      <c r="L5" s="2">
        <f t="array" ref="L5">ROUNDDOWN(AVERAGE( IF(  ($C$4:$C$28=K5)* (YEAR($I$2)-YEAR($D$4:$D$28)&gt;=20), $E$4:$E$28)),0)</f>
        <v>365</v>
      </c>
    </row>
    <row r="6" spans="1:15" x14ac:dyDescent="0.4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 cm="1">
        <f t="array" ref="I6">fn비고(F6,G6,H6)</f>
        <v/>
      </c>
    </row>
    <row r="7" spans="1:15" x14ac:dyDescent="0.4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 cm="1">
        <f t="array" ref="I7">fn비고(F7,G7,H7)</f>
        <v/>
      </c>
      <c r="K7" t="s">
        <v>30</v>
      </c>
    </row>
    <row r="8" spans="1:15" x14ac:dyDescent="0.4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 cm="1">
        <f t="array" ref="I8">fn비고(F8,G8,H8)</f>
        <v>토요일, 일요일, 공휴일(보유차량없음)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4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 cm="1">
        <f t="array" ref="I9">fn비고(F9,G9,H9)</f>
        <v/>
      </c>
      <c r="K9" s="1" t="s">
        <v>40</v>
      </c>
      <c r="L9" s="2" t="str">
        <f t="array" ref="L9">_xlfn.CONCAT("직영 ",SUM(($B$4:$B$28=K9)*($C$4:$C$28="직영")),"곳 - 위탁 ",SUM(($B$4:$B$28=K9)*($C$4:$C$28="위탁")),"곳")</f>
        <v>직영 3곳 - 위탁 1곳</v>
      </c>
      <c r="M9" s="1"/>
      <c r="N9" s="1"/>
      <c r="O9" s="1"/>
    </row>
    <row r="10" spans="1:15" x14ac:dyDescent="0.4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 cm="1">
        <f t="array" ref="I10">fn비고(F10,G10,H10)</f>
        <v>토요일, 일요일, 공휴일(2대)</v>
      </c>
      <c r="K10" s="1" t="s">
        <v>15</v>
      </c>
      <c r="L10" s="2" t="str">
        <f t="array" ref="L10">_xlfn.CONCAT("직영 ",SUM(($B$4:$B$28=K10)*($C$4:$C$28="직영")),"곳 - 위탁 ",SUM(($B$4:$B$28=K10)*($C$4:$C$28="위탁")),"곳")</f>
        <v>직영 1곳 - 위탁 2곳</v>
      </c>
      <c r="M10" s="1"/>
      <c r="N10" s="1"/>
      <c r="O10" s="1"/>
    </row>
    <row r="11" spans="1:15" x14ac:dyDescent="0.4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 cm="1">
        <f t="array" ref="I11">fn비고(F11,G11,H11)</f>
        <v/>
      </c>
      <c r="K11" s="1" t="s">
        <v>21</v>
      </c>
      <c r="L11" s="2" t="str">
        <f t="array" ref="L11">_xlfn.CONCAT("직영 ",SUM(($B$4:$B$28=K11)*($C$4:$C$28="직영")),"곳 - 위탁 ",SUM(($B$4:$B$28=K11)*($C$4:$C$28="위탁")),"곳")</f>
        <v>직영 1곳 - 위탁 2곳</v>
      </c>
      <c r="M11" s="1"/>
      <c r="N11" s="1"/>
      <c r="O11" s="1"/>
    </row>
    <row r="12" spans="1:15" x14ac:dyDescent="0.4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 cm="1">
        <f t="array" ref="I12">fn비고(F12,G12,H12)</f>
        <v/>
      </c>
      <c r="K12" s="1" t="s">
        <v>25</v>
      </c>
      <c r="L12" s="2" t="str">
        <f t="array" ref="L12">_xlfn.CONCAT("직영 ",SUM(($B$4:$B$28=K12)*($C$4:$C$28="직영")),"곳 - 위탁 ",SUM(($B$4:$B$28=K12)*($C$4:$C$28="위탁")),"곳")</f>
        <v>직영 2곳 - 위탁 2곳</v>
      </c>
      <c r="M12" s="1"/>
      <c r="N12" s="1"/>
      <c r="O12" s="1"/>
    </row>
    <row r="13" spans="1:15" x14ac:dyDescent="0.4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 cm="1">
        <f t="array" ref="I13">fn비고(F13,G13,H13)</f>
        <v>일요일(1대)</v>
      </c>
      <c r="K13" s="1" t="s">
        <v>42</v>
      </c>
      <c r="L13" s="2" t="str">
        <f t="array" ref="L13">_xlfn.CONCAT("직영 ",SUM(($B$4:$B$28=K13)*($C$4:$C$28="직영")),"곳 - 위탁 ",SUM(($B$4:$B$28=K13)*($C$4:$C$28="위탁")),"곳")</f>
        <v>직영 2곳 - 위탁 2곳</v>
      </c>
      <c r="M13" s="1"/>
      <c r="N13" s="1"/>
      <c r="O13" s="1"/>
    </row>
    <row r="14" spans="1:15" x14ac:dyDescent="0.4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 cm="1">
        <f t="array" ref="I14">fn비고(F14,G14,H14)</f>
        <v>공휴일(보유차량없음)</v>
      </c>
      <c r="K14" s="1" t="s">
        <v>28</v>
      </c>
      <c r="L14" s="2" t="str">
        <f t="array" ref="L14">_xlfn.CONCAT("직영 ",SUM(($B$4:$B$28=K14)*($C$4:$C$28="직영")),"곳 - 위탁 ",SUM(($B$4:$B$28=K14)*($C$4:$C$28="위탁")),"곳")</f>
        <v>직영 2곳 - 위탁 1곳</v>
      </c>
      <c r="M14" s="1"/>
      <c r="N14" s="1"/>
      <c r="O14" s="1"/>
    </row>
    <row r="15" spans="1:15" x14ac:dyDescent="0.4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 cm="1">
        <f t="array" ref="I15">fn비고(F15,G15,H15)</f>
        <v/>
      </c>
      <c r="K15" s="1" t="s">
        <v>50</v>
      </c>
      <c r="L15" s="2" t="str">
        <f t="array" ref="L15">_xlfn.CONCAT("직영 ",SUM(($B$4:$B$28=K15)*($C$4:$C$28="직영")),"곳 - 위탁 ",SUM(($B$4:$B$28=K15)*($C$4:$C$28="위탁")),"곳")</f>
        <v>직영 0곳 - 위탁 2곳</v>
      </c>
      <c r="M15" s="1"/>
      <c r="N15" s="1"/>
      <c r="O15" s="1"/>
    </row>
    <row r="16" spans="1:15" x14ac:dyDescent="0.4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 cm="1">
        <f t="array" ref="I16">fn비고(F16,G16,H16)</f>
        <v/>
      </c>
      <c r="K16" s="1" t="s">
        <v>32</v>
      </c>
      <c r="L16" s="2" t="str">
        <f t="array" ref="L16">_xlfn.CONCAT("직영 ",SUM(($B$4:$B$28=K16)*($C$4:$C$28="직영")),"곳 - 위탁 ",SUM(($B$4:$B$28=K16)*($C$4:$C$28="위탁")),"곳")</f>
        <v>직영 2곳 - 위탁 0곳</v>
      </c>
      <c r="M16" s="1"/>
      <c r="N16" s="1"/>
      <c r="O16" s="1"/>
    </row>
    <row r="17" spans="1:14" x14ac:dyDescent="0.4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 cm="1">
        <f t="array" ref="I17">fn비고(F17,G17,H17)</f>
        <v>토요일, 일요일, 공휴일(보유차량없음)</v>
      </c>
    </row>
    <row r="18" spans="1:14" x14ac:dyDescent="0.4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 cm="1">
        <f t="array" ref="I18">fn비고(F18,G18,H18)</f>
        <v/>
      </c>
      <c r="K18" t="s">
        <v>55</v>
      </c>
    </row>
    <row r="19" spans="1:14" x14ac:dyDescent="0.4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 cm="1">
        <f t="array" ref="I19">fn비고(F19,G19,H19)</f>
        <v>일요일(1대)</v>
      </c>
      <c r="K19" s="1" t="s">
        <v>6</v>
      </c>
      <c r="L19" s="6" t="s">
        <v>4</v>
      </c>
    </row>
    <row r="20" spans="1:14" x14ac:dyDescent="0.4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 cm="1">
        <f t="array" ref="I20">fn비고(F20,G20,H20)</f>
        <v>일요일(보유차량없음)</v>
      </c>
      <c r="K20" s="1" t="s">
        <v>19</v>
      </c>
      <c r="L20" s="1" t="str">
        <f t="array" ref="L20">INDEX( $A$4:$A$28, MATCH( MAX( ($C$4:$C$28=K20)*$E$4:$E$28), ($C$4:$C$28=K20)*$E$4:$E$28,0))</f>
        <v>c01</v>
      </c>
    </row>
    <row r="21" spans="1:14" x14ac:dyDescent="0.4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 cm="1">
        <f t="array" ref="I21">fn비고(F21,G21,H21)</f>
        <v>공휴일(3대)</v>
      </c>
      <c r="K21" s="1" t="s">
        <v>16</v>
      </c>
      <c r="L21" s="1" t="str">
        <f t="array" ref="L21">INDEX( $A$4:$A$28, MATCH( MAX( ($C$4:$C$28=K21)*$E$4:$E$28), ($C$4:$C$28=K21)*$E$4:$E$28,0))</f>
        <v>d08</v>
      </c>
      <c r="N21" s="5"/>
    </row>
    <row r="22" spans="1:14" x14ac:dyDescent="0.4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 cm="1">
        <f t="array" ref="I22">fn비고(F22,G22,H22)</f>
        <v>토요일(3대)</v>
      </c>
    </row>
    <row r="23" spans="1:14" x14ac:dyDescent="0.4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 cm="1">
        <f t="array" ref="I23">fn비고(F23,G23,H23)</f>
        <v/>
      </c>
    </row>
    <row r="24" spans="1:14" x14ac:dyDescent="0.4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 cm="1">
        <f t="array" ref="I24">fn비고(F24,G24,H24)</f>
        <v/>
      </c>
    </row>
    <row r="25" spans="1:14" x14ac:dyDescent="0.4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 cm="1">
        <f t="array" ref="I25">fn비고(F25,G25,H25)</f>
        <v/>
      </c>
    </row>
    <row r="26" spans="1:14" x14ac:dyDescent="0.4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 cm="1">
        <f t="array" ref="I26">fn비고(F26,G26,H26)</f>
        <v/>
      </c>
    </row>
    <row r="27" spans="1:14" x14ac:dyDescent="0.4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 cm="1">
        <f t="array" ref="I27">fn비고(F27,G27,H27)</f>
        <v>일요일(2대)</v>
      </c>
    </row>
    <row r="28" spans="1:14" x14ac:dyDescent="0.4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B5" sqref="B5"/>
    </sheetView>
  </sheetViews>
  <sheetFormatPr defaultRowHeight="17.399999999999999" x14ac:dyDescent="0.4"/>
  <cols>
    <col min="1" max="2" width="14.09765625" bestFit="1" customWidth="1"/>
    <col min="3" max="3" width="6.5" bestFit="1" customWidth="1"/>
    <col min="4" max="4" width="8" bestFit="1" customWidth="1"/>
    <col min="5" max="6" width="6.796875" bestFit="1" customWidth="1"/>
    <col min="7" max="10" width="10.59765625" bestFit="1" customWidth="1"/>
    <col min="11" max="11" width="6.59765625" bestFit="1" customWidth="1"/>
    <col min="12" max="19" width="4.3984375" bestFit="1" customWidth="1"/>
    <col min="20" max="20" width="6.59765625" bestFit="1" customWidth="1"/>
    <col min="21" max="24" width="4.3984375" bestFit="1" customWidth="1"/>
    <col min="25" max="25" width="6.59765625" bestFit="1" customWidth="1"/>
    <col min="26" max="29" width="4.3984375" bestFit="1" customWidth="1"/>
    <col min="30" max="30" width="6.59765625" bestFit="1" customWidth="1"/>
    <col min="31" max="31" width="6.796875" bestFit="1" customWidth="1"/>
  </cols>
  <sheetData>
    <row r="1" spans="1:3" x14ac:dyDescent="0.4">
      <c r="A1" s="16" t="s">
        <v>86</v>
      </c>
      <c r="B1" t="s">
        <v>207</v>
      </c>
    </row>
    <row r="3" spans="1:3" x14ac:dyDescent="0.4">
      <c r="A3" s="16" t="s">
        <v>85</v>
      </c>
      <c r="B3" s="16" t="s">
        <v>210</v>
      </c>
    </row>
    <row r="4" spans="1:3" x14ac:dyDescent="0.4">
      <c r="A4" t="s">
        <v>108</v>
      </c>
      <c r="C4" s="17"/>
    </row>
    <row r="5" spans="1:3" x14ac:dyDescent="0.4">
      <c r="B5" s="17" t="s">
        <v>209</v>
      </c>
      <c r="C5" s="17">
        <v>226.5</v>
      </c>
    </row>
    <row r="6" spans="1:3" x14ac:dyDescent="0.4">
      <c r="B6" s="17" t="s">
        <v>208</v>
      </c>
      <c r="C6" s="17">
        <v>1</v>
      </c>
    </row>
    <row r="7" spans="1:3" x14ac:dyDescent="0.4">
      <c r="C7" s="17"/>
    </row>
    <row r="8" spans="1:3" x14ac:dyDescent="0.4">
      <c r="A8" t="s">
        <v>92</v>
      </c>
      <c r="C8" s="17"/>
    </row>
    <row r="9" spans="1:3" x14ac:dyDescent="0.4">
      <c r="B9" s="17" t="s">
        <v>209</v>
      </c>
      <c r="C9" s="17">
        <v>265.33333333333331</v>
      </c>
    </row>
    <row r="10" spans="1:3" x14ac:dyDescent="0.4">
      <c r="B10" s="17" t="s">
        <v>208</v>
      </c>
      <c r="C10" s="17">
        <v>0.66666666666666663</v>
      </c>
    </row>
    <row r="11" spans="1:3" x14ac:dyDescent="0.4">
      <c r="C11" s="17"/>
    </row>
    <row r="12" spans="1:3" x14ac:dyDescent="0.4">
      <c r="A12" t="s">
        <v>96</v>
      </c>
      <c r="C12" s="17"/>
    </row>
    <row r="13" spans="1:3" x14ac:dyDescent="0.4">
      <c r="B13" s="17" t="s">
        <v>209</v>
      </c>
      <c r="C13" s="17">
        <v>239.33333333333334</v>
      </c>
    </row>
    <row r="14" spans="1:3" x14ac:dyDescent="0.4">
      <c r="B14" s="17" t="s">
        <v>208</v>
      </c>
      <c r="C14" s="17">
        <v>1.6666666666666667</v>
      </c>
    </row>
    <row r="15" spans="1:3" x14ac:dyDescent="0.4">
      <c r="C15" s="17"/>
    </row>
    <row r="16" spans="1:3" x14ac:dyDescent="0.4">
      <c r="A16" t="s">
        <v>212</v>
      </c>
      <c r="C16" s="17">
        <v>245.875</v>
      </c>
    </row>
    <row r="17" spans="1:3" x14ac:dyDescent="0.4">
      <c r="A17" t="s">
        <v>211</v>
      </c>
      <c r="C17" s="17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M5" sqref="M5"/>
    </sheetView>
  </sheetViews>
  <sheetFormatPr defaultRowHeight="17.399999999999999" x14ac:dyDescent="0.4"/>
  <cols>
    <col min="1" max="1" width="8.3984375" customWidth="1"/>
    <col min="2" max="2" width="11" bestFit="1" customWidth="1"/>
    <col min="7" max="7" width="1.8984375" customWidth="1"/>
    <col min="8" max="8" width="10.69921875" customWidth="1"/>
    <col min="10" max="10" width="8.3984375" bestFit="1" customWidth="1"/>
  </cols>
  <sheetData>
    <row r="1" spans="1:10" x14ac:dyDescent="0.4">
      <c r="A1" t="s">
        <v>0</v>
      </c>
      <c r="H1" t="s">
        <v>3</v>
      </c>
    </row>
    <row r="2" spans="1:10" x14ac:dyDescent="0.4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213</v>
      </c>
      <c r="I2" s="9" t="s">
        <v>214</v>
      </c>
      <c r="J2" s="9" t="s">
        <v>215</v>
      </c>
    </row>
    <row r="3" spans="1:10" x14ac:dyDescent="0.4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4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4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4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4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4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4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4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4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4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4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4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4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4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4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4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4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4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4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4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topLabels="1">
    <dataRefs count="1">
      <dataRef ref="B2:E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topLeftCell="E1" workbookViewId="0">
      <selection activeCell="I5" sqref="I5"/>
    </sheetView>
  </sheetViews>
  <sheetFormatPr defaultRowHeight="17.399999999999999" x14ac:dyDescent="0.4"/>
  <cols>
    <col min="1" max="1" width="8.19921875" customWidth="1"/>
    <col min="2" max="2" width="5.19921875" bestFit="1" customWidth="1"/>
    <col min="3" max="3" width="9" bestFit="1" customWidth="1"/>
    <col min="4" max="4" width="35" customWidth="1"/>
    <col min="5" max="5" width="13" bestFit="1" customWidth="1"/>
    <col min="6" max="6" width="1.69921875" customWidth="1"/>
    <col min="7" max="7" width="11.19921875" customWidth="1"/>
  </cols>
  <sheetData>
    <row r="1" spans="1:5" x14ac:dyDescent="0.4">
      <c r="A1" t="s">
        <v>0</v>
      </c>
    </row>
    <row r="2" spans="1:5" x14ac:dyDescent="0.4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4">
      <c r="A3" s="1" t="s">
        <v>129</v>
      </c>
      <c r="B3" s="1" t="s">
        <v>48</v>
      </c>
      <c r="C3" s="1" t="s">
        <v>101</v>
      </c>
      <c r="D3" s="2" t="s">
        <v>130</v>
      </c>
      <c r="E3" s="18">
        <v>0.33999999999999997</v>
      </c>
    </row>
    <row r="4" spans="1:5" x14ac:dyDescent="0.4">
      <c r="A4" s="1" t="s">
        <v>91</v>
      </c>
      <c r="B4" s="1" t="s">
        <v>92</v>
      </c>
      <c r="C4" s="1" t="s">
        <v>93</v>
      </c>
      <c r="D4" s="2" t="s">
        <v>94</v>
      </c>
      <c r="E4" s="18">
        <v>0.13999999999999996</v>
      </c>
    </row>
    <row r="5" spans="1:5" x14ac:dyDescent="0.4">
      <c r="A5" s="1" t="s">
        <v>137</v>
      </c>
      <c r="B5" s="1" t="s">
        <v>96</v>
      </c>
      <c r="C5" s="1" t="s">
        <v>93</v>
      </c>
      <c r="D5" s="2" t="s">
        <v>115</v>
      </c>
      <c r="E5" s="18">
        <v>-0.27</v>
      </c>
    </row>
    <row r="6" spans="1:5" x14ac:dyDescent="0.4">
      <c r="A6" s="1" t="s">
        <v>99</v>
      </c>
      <c r="B6" s="1" t="s">
        <v>100</v>
      </c>
      <c r="C6" s="1" t="s">
        <v>101</v>
      </c>
      <c r="D6" s="2" t="s">
        <v>102</v>
      </c>
      <c r="E6" s="18">
        <v>0.30000000000000004</v>
      </c>
    </row>
    <row r="7" spans="1:5" x14ac:dyDescent="0.4">
      <c r="A7" s="1" t="s">
        <v>141</v>
      </c>
      <c r="B7" s="1" t="s">
        <v>113</v>
      </c>
      <c r="C7" s="1" t="s">
        <v>101</v>
      </c>
      <c r="D7" s="2" t="s">
        <v>106</v>
      </c>
      <c r="E7" s="18">
        <v>0</v>
      </c>
    </row>
    <row r="8" spans="1:5" x14ac:dyDescent="0.4">
      <c r="A8" s="1" t="s">
        <v>104</v>
      </c>
      <c r="B8" s="1" t="s">
        <v>105</v>
      </c>
      <c r="C8" s="1" t="s">
        <v>101</v>
      </c>
      <c r="D8" s="2" t="s">
        <v>106</v>
      </c>
      <c r="E8" s="18">
        <v>0.38</v>
      </c>
    </row>
    <row r="9" spans="1:5" x14ac:dyDescent="0.4">
      <c r="A9" s="1" t="s">
        <v>121</v>
      </c>
      <c r="B9" s="1" t="s">
        <v>122</v>
      </c>
      <c r="C9" s="1" t="s">
        <v>93</v>
      </c>
      <c r="D9" s="2" t="s">
        <v>123</v>
      </c>
      <c r="E9" s="18">
        <v>-8.0000000000000016E-2</v>
      </c>
    </row>
    <row r="10" spans="1:5" x14ac:dyDescent="0.4">
      <c r="A10" s="1" t="s">
        <v>107</v>
      </c>
      <c r="B10" s="1" t="s">
        <v>108</v>
      </c>
      <c r="C10" s="1" t="s">
        <v>101</v>
      </c>
      <c r="D10" s="2" t="s">
        <v>109</v>
      </c>
      <c r="E10" s="18" t="s">
        <v>204</v>
      </c>
    </row>
    <row r="11" spans="1:5" x14ac:dyDescent="0.4">
      <c r="A11" s="1" t="s">
        <v>119</v>
      </c>
      <c r="B11" s="1" t="s">
        <v>48</v>
      </c>
      <c r="C11" s="1" t="s">
        <v>93</v>
      </c>
      <c r="D11" s="2" t="s">
        <v>120</v>
      </c>
      <c r="E11" s="18">
        <v>0.31000000000000005</v>
      </c>
    </row>
    <row r="12" spans="1:5" x14ac:dyDescent="0.4">
      <c r="A12" s="1" t="s">
        <v>63</v>
      </c>
      <c r="B12" s="1" t="s">
        <v>92</v>
      </c>
      <c r="C12" s="1" t="s">
        <v>93</v>
      </c>
      <c r="D12" s="2" t="s">
        <v>138</v>
      </c>
      <c r="E12" s="18">
        <v>0</v>
      </c>
    </row>
    <row r="13" spans="1:5" x14ac:dyDescent="0.4">
      <c r="A13" s="1" t="s">
        <v>20</v>
      </c>
      <c r="B13" s="1" t="s">
        <v>96</v>
      </c>
      <c r="C13" s="1" t="s">
        <v>93</v>
      </c>
      <c r="D13" s="2" t="s">
        <v>97</v>
      </c>
      <c r="E13" s="18">
        <v>0.58000000000000007</v>
      </c>
    </row>
    <row r="14" spans="1:5" x14ac:dyDescent="0.4">
      <c r="A14" s="1" t="s">
        <v>126</v>
      </c>
      <c r="B14" s="1" t="s">
        <v>100</v>
      </c>
      <c r="C14" s="1" t="s">
        <v>93</v>
      </c>
      <c r="D14" s="2" t="s">
        <v>127</v>
      </c>
      <c r="E14" s="18">
        <v>8.9999999999999969E-2</v>
      </c>
    </row>
    <row r="15" spans="1:5" x14ac:dyDescent="0.4">
      <c r="A15" s="1" t="s">
        <v>112</v>
      </c>
      <c r="B15" s="1" t="s">
        <v>113</v>
      </c>
      <c r="C15" s="1" t="s">
        <v>93</v>
      </c>
      <c r="D15" s="2" t="s">
        <v>114</v>
      </c>
      <c r="E15" s="18">
        <v>0.5</v>
      </c>
    </row>
    <row r="16" spans="1:5" x14ac:dyDescent="0.4">
      <c r="A16" s="1" t="s">
        <v>117</v>
      </c>
      <c r="B16" s="1" t="s">
        <v>100</v>
      </c>
      <c r="C16" s="1" t="s">
        <v>101</v>
      </c>
      <c r="D16" s="2" t="s">
        <v>118</v>
      </c>
      <c r="E16" s="18">
        <v>0.62999999999999989</v>
      </c>
    </row>
    <row r="17" spans="1:5" x14ac:dyDescent="0.4">
      <c r="A17" s="1" t="s">
        <v>124</v>
      </c>
      <c r="B17" s="1" t="s">
        <v>48</v>
      </c>
      <c r="C17" s="1" t="s">
        <v>101</v>
      </c>
      <c r="D17" s="2" t="s">
        <v>125</v>
      </c>
      <c r="E17" s="18">
        <v>-6.9999999999999951E-2</v>
      </c>
    </row>
    <row r="18" spans="1:5" x14ac:dyDescent="0.4">
      <c r="A18" s="1" t="s">
        <v>139</v>
      </c>
      <c r="B18" s="1" t="s">
        <v>105</v>
      </c>
      <c r="C18" s="1" t="s">
        <v>93</v>
      </c>
      <c r="D18" s="2" t="s">
        <v>140</v>
      </c>
      <c r="E18" s="18" t="s">
        <v>205</v>
      </c>
    </row>
    <row r="19" spans="1:5" x14ac:dyDescent="0.4">
      <c r="A19" s="1" t="s">
        <v>134</v>
      </c>
      <c r="B19" s="1" t="s">
        <v>105</v>
      </c>
      <c r="C19" s="1" t="s">
        <v>101</v>
      </c>
      <c r="D19" s="2" t="s">
        <v>135</v>
      </c>
      <c r="E19" s="18">
        <v>-0.11999999999999994</v>
      </c>
    </row>
    <row r="20" spans="1:5" x14ac:dyDescent="0.4">
      <c r="A20" s="1" t="s">
        <v>145</v>
      </c>
      <c r="B20" s="1" t="s">
        <v>113</v>
      </c>
      <c r="C20" s="1" t="s">
        <v>93</v>
      </c>
      <c r="D20" s="2" t="s">
        <v>146</v>
      </c>
      <c r="E20" s="18">
        <v>0.34000000000000008</v>
      </c>
    </row>
    <row r="21" spans="1:5" x14ac:dyDescent="0.4">
      <c r="A21" s="1" t="s">
        <v>128</v>
      </c>
      <c r="B21" s="1" t="s">
        <v>113</v>
      </c>
      <c r="C21" s="1" t="s">
        <v>101</v>
      </c>
      <c r="D21" s="2" t="s">
        <v>106</v>
      </c>
      <c r="E21" s="18">
        <v>-0.17999999999999994</v>
      </c>
    </row>
    <row r="22" spans="1:5" x14ac:dyDescent="0.4">
      <c r="A22" s="1" t="s">
        <v>132</v>
      </c>
      <c r="B22" s="1" t="s">
        <v>122</v>
      </c>
      <c r="C22" s="1" t="s">
        <v>93</v>
      </c>
      <c r="D22" s="2" t="s">
        <v>133</v>
      </c>
      <c r="E22" s="18">
        <v>0.19</v>
      </c>
    </row>
    <row r="23" spans="1:5" x14ac:dyDescent="0.4">
      <c r="A23" s="1" t="s">
        <v>143</v>
      </c>
      <c r="B23" s="1" t="s">
        <v>108</v>
      </c>
      <c r="C23" s="1" t="s">
        <v>101</v>
      </c>
      <c r="D23" s="2" t="s">
        <v>144</v>
      </c>
      <c r="E23" s="18">
        <v>-0.05</v>
      </c>
    </row>
    <row r="24" spans="1:5" x14ac:dyDescent="0.4">
      <c r="A24" s="1" t="s">
        <v>51</v>
      </c>
      <c r="B24" s="1" t="s">
        <v>48</v>
      </c>
      <c r="C24" s="1" t="s">
        <v>101</v>
      </c>
      <c r="D24" s="2" t="s">
        <v>94</v>
      </c>
      <c r="E24" s="18">
        <v>0.03</v>
      </c>
    </row>
    <row r="25" spans="1:5" x14ac:dyDescent="0.4">
      <c r="A25" s="1" t="s">
        <v>58</v>
      </c>
      <c r="B25" s="1" t="s">
        <v>92</v>
      </c>
      <c r="C25" s="1" t="s">
        <v>101</v>
      </c>
      <c r="D25" s="2" t="s">
        <v>131</v>
      </c>
      <c r="E25" s="18">
        <v>9.9999999999999978E-2</v>
      </c>
    </row>
    <row r="26" spans="1:5" x14ac:dyDescent="0.4">
      <c r="A26" s="1" t="s">
        <v>43</v>
      </c>
      <c r="B26" s="1" t="s">
        <v>96</v>
      </c>
      <c r="C26" s="1" t="s">
        <v>101</v>
      </c>
      <c r="D26" s="2" t="s">
        <v>115</v>
      </c>
      <c r="E26" s="18">
        <v>0.31999999999999995</v>
      </c>
    </row>
    <row r="27" spans="1:5" x14ac:dyDescent="0.4">
      <c r="A27" s="1" t="s">
        <v>38</v>
      </c>
      <c r="B27" s="1" t="s">
        <v>100</v>
      </c>
      <c r="C27" s="1" t="s">
        <v>93</v>
      </c>
      <c r="D27" s="2" t="s">
        <v>111</v>
      </c>
      <c r="E27" s="18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topLeftCell="A4" workbookViewId="0">
      <selection activeCell="D7" sqref="D7"/>
    </sheetView>
  </sheetViews>
  <sheetFormatPr defaultRowHeight="17.399999999999999" x14ac:dyDescent="0.4"/>
  <cols>
    <col min="1" max="1" width="11" bestFit="1" customWidth="1"/>
    <col min="2" max="3" width="9.3984375" bestFit="1" customWidth="1"/>
  </cols>
  <sheetData>
    <row r="1" spans="1:3" x14ac:dyDescent="0.4">
      <c r="A1" t="s">
        <v>190</v>
      </c>
    </row>
    <row r="2" spans="1:3" x14ac:dyDescent="0.4">
      <c r="A2" s="9" t="s">
        <v>148</v>
      </c>
      <c r="B2" s="9" t="s">
        <v>151</v>
      </c>
      <c r="C2" s="9" t="s">
        <v>152</v>
      </c>
    </row>
    <row r="3" spans="1:3" x14ac:dyDescent="0.4">
      <c r="A3" s="1" t="s">
        <v>185</v>
      </c>
      <c r="B3" s="11">
        <v>83833.333333333299</v>
      </c>
      <c r="C3" s="12">
        <v>137266.66666666666</v>
      </c>
    </row>
    <row r="4" spans="1:3" x14ac:dyDescent="0.4">
      <c r="A4" s="1" t="s">
        <v>186</v>
      </c>
      <c r="B4" s="11">
        <v>54650</v>
      </c>
      <c r="C4" s="12">
        <v>136050</v>
      </c>
    </row>
    <row r="5" spans="1:3" x14ac:dyDescent="0.4">
      <c r="A5" s="1" t="s">
        <v>187</v>
      </c>
      <c r="B5" s="11">
        <v>23740</v>
      </c>
      <c r="C5" s="12">
        <v>115460</v>
      </c>
    </row>
    <row r="6" spans="1:3" x14ac:dyDescent="0.4">
      <c r="A6" s="1" t="s">
        <v>188</v>
      </c>
      <c r="B6" s="11">
        <v>73883.333333333328</v>
      </c>
      <c r="C6" s="12">
        <v>136133.33333333334</v>
      </c>
    </row>
    <row r="7" spans="1:3" x14ac:dyDescent="0.4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>
      <selection activeCell="G10" sqref="G10"/>
    </sheetView>
  </sheetViews>
  <sheetFormatPr defaultRowHeight="17.399999999999999" x14ac:dyDescent="0.4"/>
  <cols>
    <col min="2" max="2" width="11.09765625" bestFit="1" customWidth="1"/>
    <col min="5" max="5" width="11.09765625" customWidth="1"/>
    <col min="6" max="6" width="2.19921875" customWidth="1"/>
    <col min="8" max="8" width="9.3984375" bestFit="1" customWidth="1"/>
  </cols>
  <sheetData>
    <row r="2" spans="1:8" x14ac:dyDescent="0.4">
      <c r="A2" t="s">
        <v>0</v>
      </c>
      <c r="B2" t="s">
        <v>196</v>
      </c>
    </row>
    <row r="3" spans="1:8" x14ac:dyDescent="0.4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4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4">
      <c r="A5" s="2"/>
      <c r="B5" s="2"/>
      <c r="C5" s="2"/>
      <c r="D5" s="2"/>
      <c r="E5" s="12"/>
      <c r="G5" s="1" t="s">
        <v>199</v>
      </c>
      <c r="H5" s="11">
        <v>120000</v>
      </c>
    </row>
    <row r="6" spans="1:8" x14ac:dyDescent="0.4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4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4">
      <c r="A8" s="2"/>
      <c r="B8" s="2"/>
      <c r="C8" s="2"/>
      <c r="D8" s="2"/>
      <c r="E8" s="12"/>
    </row>
    <row r="9" spans="1:8" x14ac:dyDescent="0.4">
      <c r="A9" s="2"/>
      <c r="B9" s="2"/>
      <c r="C9" s="2"/>
      <c r="D9" s="2"/>
      <c r="E9" s="12"/>
      <c r="H9" s="14"/>
    </row>
    <row r="10" spans="1:8" x14ac:dyDescent="0.4">
      <c r="A10" s="2"/>
      <c r="B10" s="2"/>
      <c r="C10" s="2"/>
      <c r="D10" s="2"/>
      <c r="E10" s="12"/>
    </row>
    <row r="11" spans="1:8" x14ac:dyDescent="0.4">
      <c r="A11" s="2"/>
      <c r="B11" s="2"/>
      <c r="C11" s="2"/>
      <c r="D11" s="2"/>
      <c r="E11" s="12"/>
    </row>
    <row r="12" spans="1:8" x14ac:dyDescent="0.4">
      <c r="A12" s="2"/>
      <c r="B12" s="2"/>
      <c r="C12" s="2"/>
      <c r="D12" s="2"/>
      <c r="E12" s="12"/>
    </row>
    <row r="13" spans="1:8" x14ac:dyDescent="0.4">
      <c r="A13" s="2"/>
      <c r="B13" s="2"/>
      <c r="C13" s="2"/>
      <c r="D13" s="2"/>
      <c r="E13" s="12"/>
    </row>
    <row r="14" spans="1:8" x14ac:dyDescent="0.4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68580</xdr:rowOff>
              </from>
              <to>
                <xdr:col>4</xdr:col>
                <xdr:colOff>678180</xdr:colOff>
                <xdr:row>1</xdr:row>
                <xdr:rowOff>175260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손채린</cp:lastModifiedBy>
  <cp:lastPrinted>2026-05-29T07:10:56Z</cp:lastPrinted>
  <dcterms:created xsi:type="dcterms:W3CDTF">2023-05-30T06:41:20Z</dcterms:created>
  <dcterms:modified xsi:type="dcterms:W3CDTF">2026-05-29T08:28:00Z</dcterms:modified>
</cp:coreProperties>
</file>