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762ce629f0b0a3d/바탕 화면/2025_총정리_컴활1급실기_실습자료_250715/기출/01회/"/>
    </mc:Choice>
  </mc:AlternateContent>
  <xr:revisionPtr revIDLastSave="132" documentId="13_ncr:1_{E3262E43-3FB8-4E05-A6A6-643A72DEECB3}" xr6:coauthVersionLast="47" xr6:coauthVersionMax="47" xr10:uidLastSave="{CDA7E9E0-0B00-4B10-BDDE-137E011BDCEA}"/>
  <bookViews>
    <workbookView xWindow="-110" yWindow="-110" windowWidth="25820" windowHeight="15500" activeTab="1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기본작업!$A$3:$H$28</definedName>
    <definedName name="_xlnm.Criteria" localSheetId="0">기본작업!$A$30:$A$31</definedName>
    <definedName name="_xlnm.Extract" localSheetId="0">기본작업!$A$33:$E$33</definedName>
    <definedName name="_xlnm.Print_Area" localSheetId="0">기본작업!$A$1:$H$28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1" i="3" l="1" a="1"/>
  <c r="L21" i="3" s="1"/>
  <c r="L20" i="3" a="1"/>
  <c r="L20" i="3" s="1"/>
  <c r="N9" i="3"/>
  <c r="O9" i="3"/>
  <c r="N10" i="3"/>
  <c r="O10" i="3"/>
  <c r="N11" i="3"/>
  <c r="O11" i="3"/>
  <c r="N12" i="3"/>
  <c r="O12" i="3"/>
  <c r="N13" i="3"/>
  <c r="O13" i="3"/>
  <c r="N14" i="3"/>
  <c r="O14" i="3"/>
  <c r="N15" i="3"/>
  <c r="O15" i="3"/>
  <c r="N16" i="3"/>
  <c r="O16" i="3"/>
  <c r="M10" i="3"/>
  <c r="M11" i="3"/>
  <c r="M12" i="3"/>
  <c r="M13" i="3"/>
  <c r="M14" i="3"/>
  <c r="M15" i="3"/>
  <c r="M16" i="3"/>
  <c r="M9" i="3"/>
  <c r="L10" i="3" a="1"/>
  <c r="L10" i="3"/>
  <c r="L11" i="3" a="1"/>
  <c r="L11" i="3"/>
  <c r="L12" i="3" a="1"/>
  <c r="L12" i="3"/>
  <c r="L13" i="3" a="1"/>
  <c r="L13" i="3"/>
  <c r="L14" i="3" a="1"/>
  <c r="L14" i="3"/>
  <c r="L15" i="3" a="1"/>
  <c r="L15" i="3" s="1"/>
  <c r="L16" i="3" a="1"/>
  <c r="L16" i="3"/>
  <c r="L9" i="3" a="1"/>
  <c r="L9" i="3" s="1"/>
  <c r="L5" i="3" a="1"/>
  <c r="L5" i="3" s="1"/>
  <c r="L4" i="3" a="1"/>
  <c r="L4" i="3" s="1"/>
  <c r="F33" i="1"/>
  <c r="A31" i="1"/>
  <c r="I6" i="3" a="1"/>
  <c r="I14" i="3" a="1"/>
  <c r="I22" i="3" a="1"/>
  <c r="I7" i="3" a="1"/>
  <c r="I15" i="3" a="1"/>
  <c r="I23" i="3" a="1"/>
  <c r="I13" i="3" a="1"/>
  <c r="I21" i="3" a="1"/>
  <c r="I8" i="3" a="1"/>
  <c r="I16" i="3" a="1"/>
  <c r="I24" i="3" a="1"/>
  <c r="I9" i="3" a="1"/>
  <c r="I17" i="3" a="1"/>
  <c r="I25" i="3" a="1"/>
  <c r="I10" i="3" a="1"/>
  <c r="I18" i="3" a="1"/>
  <c r="I26" i="3" a="1"/>
  <c r="I11" i="3" a="1"/>
  <c r="I19" i="3" a="1"/>
  <c r="I27" i="3" a="1"/>
  <c r="I12" i="3" a="1"/>
  <c r="I20" i="3" a="1"/>
  <c r="I28" i="3" a="1"/>
  <c r="I5" i="3" a="1"/>
  <c r="I4" i="3" a="1"/>
  <c r="I5" i="3" l="1"/>
  <c r="I28" i="3"/>
  <c r="I20" i="3"/>
  <c r="I12" i="3"/>
  <c r="I27" i="3"/>
  <c r="I19" i="3"/>
  <c r="I11" i="3"/>
  <c r="I26" i="3"/>
  <c r="I18" i="3"/>
  <c r="I10" i="3"/>
  <c r="I25" i="3"/>
  <c r="I17" i="3"/>
  <c r="I9" i="3"/>
  <c r="I24" i="3"/>
  <c r="I16" i="3"/>
  <c r="I8" i="3"/>
  <c r="I21" i="3"/>
  <c r="I13" i="3"/>
  <c r="I23" i="3"/>
  <c r="I15" i="3"/>
  <c r="I7" i="3"/>
  <c r="I22" i="3"/>
  <c r="I14" i="3"/>
  <c r="I6" i="3"/>
  <c r="I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317251FD-2C14-4B57-80A4-2D08A39134A3}" name="MS Access Database_Query1" type="1" refreshedVersion="8" background="1">
    <dbPr connection="DSN=MS Access Database;DBQ=C:\OA\재활용센터.accdb;DefaultDir=C:\OA;DriverId=25;FIL=MS Access;MaxBufferSize=2048;PageTimeout=5;" command="SELECT 센터관리.지역, 센터관리.운영구분, 센터관리.면적, 센터관리.보유차량_x000d__x000a_FROM `C:\OA\재활용센터.accdb`.센터관리 센터관리_x000d__x000a_WHERE (센터관리.지역 Like '%산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<sst xmlns="http://schemas.openxmlformats.org/spreadsheetml/2006/main" count="536" uniqueCount="216">
  <si>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</si>
  <si>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</si>
  <si>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</si>
  <si>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</si>
  <si>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</si>
  <si>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</si>
  <si>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</si>
  <si>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</si>
  <si>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</si>
  <si>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</si>
  <si>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</si>
  <si>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</si>
  <si>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</si>
  <si>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</si>
  <si>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</si>
  <si>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</si>
  <si>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</si>
  <si>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</si>
  <si>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</si>
  <si>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</si>
  <si>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</si>
  <si>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</si>
  <si>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</si>
  <si>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</si>
  <si>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</si>
  <si>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</si>
  <si>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</si>
  <si>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</si>
  <si>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</si>
  <si>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</si>
  <si>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</si>
  <si>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</si>
  <si>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</si>
  <si>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</si>
  <si>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</si>
  <si>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</si>
  <si>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</si>
  <si>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</si>
  <si>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</si>
  <si>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</si>
  <si>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</si>
  <si>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</si>
  <si>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</si>
  <si>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</si>
  <si>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</si>
  <si>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</si>
  <si>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</si>
  <si>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</si>
  <si>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</si>
  <si>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</si>
  <si>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</si>
  <si>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</si>
  <si>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</si>
  <si>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</si>
  <si>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</si>
  <si>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</si>
  <si>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</si>
  <si>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</si>
  <si>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</si>
  <si>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</si>
  <si>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</si>
  <si>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</si>
  <si>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</si>
  <si>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</si>
  <si>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</si>
  <si>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</si>
  <si>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</si>
  <si>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</si>
  <si>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</si>
  <si>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</si>
  <si>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</si>
  <si>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</si>
  <si>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</si>
  <si>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</si>
  <si>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</si>
  <si>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</si>
  <si>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</si>
  <si>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</si>
  <si>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</si>
  <si>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</si>
  <si>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</si>
  <si>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</si>
  <si>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</si>
  <si>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</si>
  <si>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</si>
  <si>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</si>
  <si>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</si>
  <si>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</si>
  <si>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</si>
  <si>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</si>
  <si>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</si>
  <si>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</si>
  <si>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</si>
  <si>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</si>
  <si>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</si>
  <si>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</si>
  <si>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</si>
  <si>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</si>
  <si>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</si>
  <si>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</si>
  <si>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</si>
  <si>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</si>
  <si>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</si>
  <si>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</si>
  <si>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</si>
  <si>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</si>
  <si>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</si>
  <si>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</si>
  <si>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</si>
  <si>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</si>
  <si>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</si>
  <si>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</si>
  <si>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</si>
  <si>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</si>
  <si>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</si>
  <si>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</si>
  <si>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</si>
  <si>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</si>
  <si>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</si>
  <si>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</si>
  <si>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</si>
  <si>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</si>
  <si>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</si>
  <si>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</si>
  <si>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</si>
  <si>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</si>
  <si>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</si>
  <si>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</si>
  <si>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</si>
  <si>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</si>
  <si>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</si>
  <si>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</si>
  <si>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</si>
  <si>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</si>
  <si>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</si>
  <si>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</si>
  <si>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</si>
  <si>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</si>
  <si>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</si>
  <si>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</si>
  <si>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</si>
  <si>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</si>
  <si>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</si>
  <si>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</si>
  <si>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</si>
  <si>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</si>
  <si>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</si>
  <si>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</si>
  <si>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</si>
  <si>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</si>
  <si>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</si>
  <si>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</si>
  <si>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</si>
  <si>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</si>
  <si>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</si>
  <si>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</si>
  <si>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</si>
  <si>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</si>
  <si>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</si>
  <si>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</si>
  <si>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</si>
  <si>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</si>
  <si>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</si>
  <si>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</si>
  <si>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</si>
  <si>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</si>
  <si>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</si>
  <si>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</si>
  <si>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</si>
  <si>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</si>
  <si>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</si>
  <si>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</si>
  <si>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</si>
  <si>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</si>
  <si>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</si>
  <si>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</si>
  <si>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</si>
  <si>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</si>
  <si>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</si>
  <si>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</si>
  <si>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</si>
  <si>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</si>
  <si>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</si>
  <si>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</si>
  <si>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</si>
  <si>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</si>
  <si>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</si>
  <si>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</si>
  <si>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</si>
  <si>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</si>
  <si>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</si>
  <si>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</si>
  <si>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</si>
  <si>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</si>
  <si>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</si>
  <si>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</si>
  <si>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</si>
  <si>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</si>
  <si>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</si>
  <si>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</si>
  <si>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</si>
  <si>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</si>
  <si>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</si>
  <si>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</si>
  <si>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</si>
  <si>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</si>
  <si>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</si>
  <si>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(모두)</t>
  </si>
  <si>
    <t>평균 : 면적</t>
  </si>
  <si>
    <t>평균 : 보유차량</t>
  </si>
  <si>
    <t>값</t>
  </si>
  <si>
    <t>전체 평균 : 면적</t>
  </si>
  <si>
    <t>전체 평균 : 보유차량</t>
  </si>
  <si>
    <t>종류</t>
    <phoneticPr fontId="1" type="noConversion"/>
  </si>
  <si>
    <t>숙박비</t>
    <phoneticPr fontId="1" type="noConversion"/>
  </si>
  <si>
    <t>교통비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</si>
</sst>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yyyy/mm"/>
    <numFmt numFmtId="177" formatCode="0.0_ "/>
    <numFmt numFmtId="179" formatCode="[Blue]&quot;▲&quot;0%;[Magenta]&quot;▼&quot;\-0%;0%;&quot;※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4" fillId="0" borderId="0" xfId="0" applyFont="1">
      <alignment vertical="center"/>
    </xf>
    <xf numFmtId="179" fontId="0" fillId="0" borderId="1" xfId="2" applyNumberFormat="1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10/relationships/person" Target="persons/perso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D61-4D21-8B3C-1FBAAD8CACB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D61-4D21-8B3C-1FBAAD8CACB4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D61-4D21-8B3C-1FBAAD8CACB4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D61-4D21-8B3C-1FBAAD8CACB4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D61-4D21-8B3C-1FBAAD8CACB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D61-4D21-8B3C-1FBAAD8CACB4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D61-4D21-8B3C-1FBAAD8CACB4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D61-4D21-8B3C-1FBAAD8CACB4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  <c:max val="24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CA8CD738-253E-61AA-7F45-9763B10B8B9F}"/>
            </a:ext>
          </a:extLst>
        </xdr:cNvPr>
        <xdr:cNvSpPr/>
      </xdr:nvSpPr>
      <xdr:spPr>
        <a:xfrm>
          <a:off x="5505450" y="215900"/>
          <a:ext cx="8572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62516FE4-7AA2-EA20-4830-D947832C9F9E}"/>
            </a:ext>
          </a:extLst>
        </xdr:cNvPr>
        <xdr:cNvSpPr/>
      </xdr:nvSpPr>
      <xdr:spPr>
        <a:xfrm>
          <a:off x="5505450" y="863600"/>
          <a:ext cx="8572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69850</xdr:rowOff>
        </xdr:from>
        <xdr:to>
          <xdr:col>4</xdr:col>
          <xdr:colOff>679450</xdr:colOff>
          <xdr:row>1</xdr:row>
          <xdr:rowOff>171450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지연" refreshedDate="46080.823439120373" backgroundQuery="1" createdVersion="8" refreshedVersion="8" minRefreshableVersion="3" recordCount="8" xr:uid="{1E170C3D-AD8E-4810-8735-EB34FF99BE7E}">
  <cacheSource type="external" connectionId="2"/>
  <cacheFields count="4">
    <cacheField name="지역" numFmtId="0" sqlType="-9">
      <sharedItems count="3">
        <s v="부산"/>
        <s v="울산"/>
        <s v="마산"/>
      </sharedItems>
    </cacheField>
    <cacheField name="운영구분" numFmtId="0" sqlType="-9">
      <sharedItems count="2">
        <s v="위탁"/>
        <s v="직영"/>
      </sharedItems>
    </cacheField>
    <cacheField name="면적" numFmtId="0" sqlType="4">
      <sharedItems containsSemiMixedTypes="0" containsString="0" containsNumber="1" containsInteger="1" minValue="149" maxValue="474" count="8">
        <n v="173"/>
        <n v="200"/>
        <n v="157"/>
        <n v="149"/>
        <n v="331"/>
        <n v="296"/>
        <n v="474"/>
        <n v="187"/>
      </sharedItems>
    </cacheField>
    <cacheField name="보유차량" numFmtId="0" sqlType="4">
      <sharedItems containsSemiMixedTypes="0" containsString="0" containsNumber="1" containsInteger="1" minValue="0" maxValue="3" count="4">
        <n v="2"/>
        <n v="3"/>
        <n v="0"/>
        <n v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x v="0"/>
    <x v="0"/>
  </r>
  <r>
    <x v="1"/>
    <x v="0"/>
    <x v="1"/>
    <x v="1"/>
  </r>
  <r>
    <x v="2"/>
    <x v="1"/>
    <x v="2"/>
    <x v="2"/>
  </r>
  <r>
    <x v="0"/>
    <x v="0"/>
    <x v="3"/>
    <x v="2"/>
  </r>
  <r>
    <x v="1"/>
    <x v="0"/>
    <x v="4"/>
    <x v="3"/>
  </r>
  <r>
    <x v="2"/>
    <x v="1"/>
    <x v="5"/>
    <x v="0"/>
  </r>
  <r>
    <x v="0"/>
    <x v="1"/>
    <x v="6"/>
    <x v="2"/>
  </r>
  <r>
    <x v="1"/>
    <x v="1"/>
    <x v="7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D021E0B-3099-4119-855C-32B35C57B610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7" firstHeaderRow="1" firstDataRow="1" firstDataCol="2" rowPageCount="1" colPageCount="1"/>
  <pivotFields count="4">
    <pivotField axis="axisRow" compact="0" showAll="0" insertBlankRow="1">
      <items count="4">
        <item x="2"/>
        <item x="0"/>
        <item x="1"/>
        <item t="default"/>
      </items>
    </pivotField>
    <pivotField axis="axisPage" compact="0" showAll="0" insertBlankRow="1">
      <items count="3">
        <item x="0"/>
        <item x="1"/>
        <item t="default"/>
      </items>
    </pivotField>
    <pivotField dataField="1" compact="0" showAll="0" insertBlankRow="1"/>
    <pivotField dataField="1" compact="0" showAll="0" insertBlankRow="1"/>
  </pivotFields>
  <rowFields count="2">
    <field x="0"/>
    <field x="-2"/>
  </rowFields>
  <rowItems count="14">
    <i>
      <x/>
    </i>
    <i r="1">
      <x/>
    </i>
    <i r="1" i="1">
      <x v="1"/>
    </i>
    <i t="blank">
      <x/>
    </i>
    <i>
      <x v="1"/>
    </i>
    <i r="1">
      <x/>
    </i>
    <i r="1" i="1">
      <x v="1"/>
    </i>
    <i t="blank">
      <x v="1"/>
    </i>
    <i>
      <x v="2"/>
    </i>
    <i r="1">
      <x/>
    </i>
    <i r="1" i="1">
      <x v="1"/>
    </i>
    <i t="blank">
      <x v="2"/>
    </i>
    <i t="grand">
      <x/>
    </i>
    <i t="grand" i="1">
      <x/>
    </i>
  </rowItems>
  <colItems count="1">
    <i/>
  </colItems>
  <pageFields count="1">
    <pageField fld="1" hier="-1"/>
  </pageFields>
  <dataFields count="2">
    <dataField name="평균 : 면적" fld="2" subtotal="average" baseField="0" baseItem="0" numFmtId="177"/>
    <dataField name="평균 : 보유차량" fld="3" subtotal="average" baseField="0" baseItem="0" numFmtId="177"/>
  </dataFields>
  <pivotTableStyleInfo name="PivotStyleLight16" showRowHeaders="1" showColHeaders="1" showRowStripes="0" showColStripes="0" showLastColumn="1"/>
  <filters count="1">
    <filter fld="0" type="captionEndsWith" evalOrder="-1" id="1" stringValue1="산">
      <autoFilter ref="A1">
        <filterColumn colId="0">
          <customFilters>
            <customFilter val="*산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H38"/>
  <sheetViews>
    <sheetView workbookViewId="0">
      <selection activeCell="M11" sqref="M11"/>
    </sheetView>
  </sheetViews>
  <sheetFormatPr defaultRowHeight="17" x14ac:dyDescent="0.45"/>
  <cols>
    <col min="1" max="1" width="8" customWidth="1"/>
    <col min="2" max="2" width="5.58203125" customWidth="1"/>
    <col min="3" max="3" width="10.75" bestFit="1" customWidth="1"/>
    <col min="4" max="4" width="12.08203125" customWidth="1"/>
    <col min="5" max="5" width="20.58203125" bestFit="1" customWidth="1"/>
    <col min="6" max="6" width="35.33203125" customWidth="1"/>
    <col min="7" max="7" width="8.33203125" customWidth="1"/>
    <col min="8" max="8" width="20.58203125" customWidth="1"/>
  </cols>
  <sheetData>
    <row r="2" spans="1:8" x14ac:dyDescent="0.45">
      <c r="A2" t="s">
        <v>1</v>
      </c>
    </row>
    <row r="3" spans="1:8" x14ac:dyDescent="0.45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8" x14ac:dyDescent="0.45">
      <c r="A4" s="1" t="s">
        <v>129</v>
      </c>
      <c r="B4" s="1" t="s">
        <v>48</v>
      </c>
      <c r="C4" s="1" t="s">
        <v>101</v>
      </c>
      <c r="D4" s="7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8" x14ac:dyDescent="0.45">
      <c r="A5" s="1" t="s">
        <v>91</v>
      </c>
      <c r="B5" s="1" t="s">
        <v>92</v>
      </c>
      <c r="C5" s="1" t="s">
        <v>93</v>
      </c>
      <c r="D5" s="7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8" x14ac:dyDescent="0.45">
      <c r="A6" s="1" t="s">
        <v>137</v>
      </c>
      <c r="B6" s="1" t="s">
        <v>96</v>
      </c>
      <c r="C6" s="1" t="s">
        <v>93</v>
      </c>
      <c r="D6" s="7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8" x14ac:dyDescent="0.45">
      <c r="A7" s="1" t="s">
        <v>99</v>
      </c>
      <c r="B7" s="1" t="s">
        <v>100</v>
      </c>
      <c r="C7" s="1" t="s">
        <v>101</v>
      </c>
      <c r="D7" s="7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8" x14ac:dyDescent="0.45">
      <c r="A8" s="1" t="s">
        <v>141</v>
      </c>
      <c r="B8" s="1" t="s">
        <v>113</v>
      </c>
      <c r="C8" s="1" t="s">
        <v>101</v>
      </c>
      <c r="D8" s="7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8" x14ac:dyDescent="0.45">
      <c r="A9" s="1" t="s">
        <v>104</v>
      </c>
      <c r="B9" s="1" t="s">
        <v>105</v>
      </c>
      <c r="C9" s="1" t="s">
        <v>101</v>
      </c>
      <c r="D9" s="7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8" x14ac:dyDescent="0.45">
      <c r="A10" s="1" t="s">
        <v>121</v>
      </c>
      <c r="B10" s="1" t="s">
        <v>122</v>
      </c>
      <c r="C10" s="1" t="s">
        <v>93</v>
      </c>
      <c r="D10" s="7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8" x14ac:dyDescent="0.45">
      <c r="A11" s="1" t="s">
        <v>107</v>
      </c>
      <c r="B11" s="1" t="s">
        <v>108</v>
      </c>
      <c r="C11" s="1" t="s">
        <v>101</v>
      </c>
      <c r="D11" s="7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8" x14ac:dyDescent="0.45">
      <c r="A12" s="1" t="s">
        <v>119</v>
      </c>
      <c r="B12" s="1" t="s">
        <v>48</v>
      </c>
      <c r="C12" s="1" t="s">
        <v>93</v>
      </c>
      <c r="D12" s="7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8" x14ac:dyDescent="0.45">
      <c r="A13" s="1" t="s">
        <v>63</v>
      </c>
      <c r="B13" s="1" t="s">
        <v>92</v>
      </c>
      <c r="C13" s="1" t="s">
        <v>93</v>
      </c>
      <c r="D13" s="7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8" x14ac:dyDescent="0.45">
      <c r="A14" s="1" t="s">
        <v>20</v>
      </c>
      <c r="B14" s="1" t="s">
        <v>96</v>
      </c>
      <c r="C14" s="1" t="s">
        <v>93</v>
      </c>
      <c r="D14" s="7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8" x14ac:dyDescent="0.45">
      <c r="A15" s="1" t="s">
        <v>126</v>
      </c>
      <c r="B15" s="1" t="s">
        <v>100</v>
      </c>
      <c r="C15" s="1" t="s">
        <v>93</v>
      </c>
      <c r="D15" s="7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8" x14ac:dyDescent="0.45">
      <c r="A16" s="1" t="s">
        <v>112</v>
      </c>
      <c r="B16" s="1" t="s">
        <v>113</v>
      </c>
      <c r="C16" s="1" t="s">
        <v>93</v>
      </c>
      <c r="D16" s="7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45">
      <c r="A17" s="1" t="s">
        <v>117</v>
      </c>
      <c r="B17" s="1" t="s">
        <v>100</v>
      </c>
      <c r="C17" s="1" t="s">
        <v>101</v>
      </c>
      <c r="D17" s="7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45">
      <c r="A18" s="1" t="s">
        <v>124</v>
      </c>
      <c r="B18" s="1" t="s">
        <v>48</v>
      </c>
      <c r="C18" s="1" t="s">
        <v>101</v>
      </c>
      <c r="D18" s="7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45">
      <c r="A19" s="1" t="s">
        <v>139</v>
      </c>
      <c r="B19" s="1" t="s">
        <v>105</v>
      </c>
      <c r="C19" s="1" t="s">
        <v>93</v>
      </c>
      <c r="D19" s="7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45">
      <c r="A20" s="1" t="s">
        <v>134</v>
      </c>
      <c r="B20" s="1" t="s">
        <v>105</v>
      </c>
      <c r="C20" s="1" t="s">
        <v>101</v>
      </c>
      <c r="D20" s="7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45">
      <c r="A21" s="1" t="s">
        <v>145</v>
      </c>
      <c r="B21" s="1" t="s">
        <v>113</v>
      </c>
      <c r="C21" s="1" t="s">
        <v>93</v>
      </c>
      <c r="D21" s="7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45">
      <c r="A22" s="1" t="s">
        <v>128</v>
      </c>
      <c r="B22" s="1" t="s">
        <v>113</v>
      </c>
      <c r="C22" s="1" t="s">
        <v>101</v>
      </c>
      <c r="D22" s="7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45">
      <c r="A23" s="1" t="s">
        <v>132</v>
      </c>
      <c r="B23" s="1" t="s">
        <v>122</v>
      </c>
      <c r="C23" s="1" t="s">
        <v>93</v>
      </c>
      <c r="D23" s="7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45">
      <c r="A24" s="1" t="s">
        <v>143</v>
      </c>
      <c r="B24" s="1" t="s">
        <v>108</v>
      </c>
      <c r="C24" s="1" t="s">
        <v>101</v>
      </c>
      <c r="D24" s="7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45">
      <c r="A25" s="1" t="s">
        <v>51</v>
      </c>
      <c r="B25" s="1" t="s">
        <v>48</v>
      </c>
      <c r="C25" s="1" t="s">
        <v>101</v>
      </c>
      <c r="D25" s="7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45">
      <c r="A26" s="1" t="s">
        <v>58</v>
      </c>
      <c r="B26" s="1" t="s">
        <v>92</v>
      </c>
      <c r="C26" s="1" t="s">
        <v>101</v>
      </c>
      <c r="D26" s="7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45">
      <c r="A27" s="1" t="s">
        <v>43</v>
      </c>
      <c r="B27" s="1" t="s">
        <v>96</v>
      </c>
      <c r="C27" s="1" t="s">
        <v>101</v>
      </c>
      <c r="D27" s="7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45">
      <c r="A28" s="1" t="s">
        <v>38</v>
      </c>
      <c r="B28" s="1" t="s">
        <v>100</v>
      </c>
      <c r="C28" s="1" t="s">
        <v>93</v>
      </c>
      <c r="D28" s="7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45">
      <c r="A30" s="15" t="s">
        <v>206</v>
      </c>
    </row>
    <row r="31" spans="1:8" x14ac:dyDescent="0.45">
      <c r="A31" t="b">
        <f>AND(YEAR($D4) &gt;= 2018,(RIGHT($H4,3)="일요일")+(RIGHT($H4,3)="공휴일"))</f>
        <v>1</v>
      </c>
    </row>
    <row r="33" spans="1:6" x14ac:dyDescent="0.45">
      <c r="A33" s="1" t="s">
        <v>84</v>
      </c>
      <c r="B33" s="1" t="s">
        <v>85</v>
      </c>
      <c r="C33" s="1" t="s">
        <v>147</v>
      </c>
      <c r="D33" s="1" t="s">
        <v>87</v>
      </c>
      <c r="E33" s="1" t="s">
        <v>90</v>
      </c>
      <c r="F33" t="b">
        <f>AND($C4="직영",ISEVEN(DAY($D4)))</f>
        <v>1</v>
      </c>
    </row>
    <row r="34" spans="1:6" x14ac:dyDescent="0.45">
      <c r="A34" s="1" t="s">
        <v>129</v>
      </c>
      <c r="B34" s="1" t="s">
        <v>48</v>
      </c>
      <c r="C34" s="7">
        <v>44550</v>
      </c>
      <c r="D34" s="1">
        <v>836</v>
      </c>
      <c r="E34" s="2" t="s">
        <v>98</v>
      </c>
    </row>
    <row r="35" spans="1:6" x14ac:dyDescent="0.45">
      <c r="A35" s="1" t="s">
        <v>91</v>
      </c>
      <c r="B35" s="1" t="s">
        <v>92</v>
      </c>
      <c r="C35" s="7">
        <v>43681</v>
      </c>
      <c r="D35" s="1">
        <v>173</v>
      </c>
      <c r="E35" s="2" t="s">
        <v>95</v>
      </c>
    </row>
    <row r="36" spans="1:6" x14ac:dyDescent="0.45">
      <c r="A36" s="1" t="s">
        <v>112</v>
      </c>
      <c r="B36" s="1" t="s">
        <v>113</v>
      </c>
      <c r="C36" s="7">
        <v>43978</v>
      </c>
      <c r="D36" s="1">
        <v>246</v>
      </c>
      <c r="E36" s="2" t="s">
        <v>110</v>
      </c>
    </row>
    <row r="37" spans="1:6" x14ac:dyDescent="0.45">
      <c r="A37" s="1" t="s">
        <v>117</v>
      </c>
      <c r="B37" s="1" t="s">
        <v>100</v>
      </c>
      <c r="C37" s="7">
        <v>43260</v>
      </c>
      <c r="D37" s="1">
        <v>278</v>
      </c>
      <c r="E37" s="2" t="s">
        <v>98</v>
      </c>
    </row>
    <row r="38" spans="1:6" x14ac:dyDescent="0.45">
      <c r="A38" s="1" t="s">
        <v>43</v>
      </c>
      <c r="B38" s="1" t="s">
        <v>96</v>
      </c>
      <c r="C38" s="7">
        <v>45424</v>
      </c>
      <c r="D38" s="1">
        <v>187</v>
      </c>
      <c r="E38" s="2" t="s">
        <v>116</v>
      </c>
    </row>
  </sheetData>
  <sortState xmlns:xlrd2="http://schemas.microsoft.com/office/spreadsheetml/2017/richdata2" ref="A4:H28">
    <sortCondition ref="A4:A28"/>
  </sortState>
  <phoneticPr fontId="1" type="noConversion"/>
  <conditionalFormatting sqref="A4:H28">
    <cfRule type="expression" dxfId="0" priority="1">
      <formula>AND($C4="직영",ISEVEN(DAY($D4)))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&amp;C&amp;"HY견고딕,보통"&amp;P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tabSelected="1" workbookViewId="0">
      <selection activeCell="K6" sqref="K6"/>
    </sheetView>
  </sheetViews>
  <sheetFormatPr defaultRowHeight="17" x14ac:dyDescent="0.45"/>
  <cols>
    <col min="1" max="1" width="8.33203125" customWidth="1"/>
    <col min="2" max="2" width="5.25" bestFit="1" customWidth="1"/>
    <col min="3" max="3" width="8.58203125" customWidth="1"/>
    <col min="5" max="5" width="5.25" bestFit="1" customWidth="1"/>
    <col min="6" max="6" width="35.33203125" customWidth="1"/>
    <col min="7" max="7" width="9" bestFit="1" customWidth="1"/>
    <col min="8" max="8" width="20.5" customWidth="1"/>
    <col min="9" max="9" width="32.83203125" customWidth="1"/>
    <col min="10" max="10" width="2.83203125" customWidth="1"/>
    <col min="12" max="12" width="17.5" bestFit="1" customWidth="1"/>
    <col min="13" max="13" width="5.5" bestFit="1" customWidth="1"/>
    <col min="14" max="15" width="6.08203125" bestFit="1" customWidth="1"/>
  </cols>
  <sheetData>
    <row r="2" spans="1:15" x14ac:dyDescent="0.45">
      <c r="A2" t="s">
        <v>0</v>
      </c>
      <c r="H2" t="s">
        <v>2</v>
      </c>
      <c r="I2" s="3">
        <v>45332</v>
      </c>
      <c r="K2" t="s">
        <v>3</v>
      </c>
    </row>
    <row r="3" spans="1:15" x14ac:dyDescent="0.45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6" t="s">
        <v>12</v>
      </c>
      <c r="K3" s="1" t="s">
        <v>6</v>
      </c>
      <c r="L3" s="6" t="s">
        <v>13</v>
      </c>
    </row>
    <row r="4" spans="1:15" x14ac:dyDescent="0.45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 t="str" cm="1">
        <f t="array" ref="I4">fn비고(F4,G4,H4)</f>
        <v/>
      </c>
      <c r="K4" s="1" t="s">
        <v>19</v>
      </c>
      <c r="L4" s="2">
        <f t="array" ref="L4">ROUNDDOWN(AVERAGE(IF(($C$4:$C$28=$K4)*(YEAR($I$2)-YEAR($D$4:$D$28)&gt;=20),$E$4:$E$28)),0)</f>
        <v>239</v>
      </c>
    </row>
    <row r="5" spans="1:15" x14ac:dyDescent="0.45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2" t="str" cm="1">
        <f t="array" ref="I5">fn비고(F5,G5,H5)</f>
        <v>일요일(1대)</v>
      </c>
      <c r="K5" s="1" t="s">
        <v>16</v>
      </c>
      <c r="L5" s="2">
        <f t="array" ref="L5">ROUNDDOWN(AVERAGE(IF(($C$4:$C$28=$K5)*(YEAR($I$2)-YEAR($D$4:$D$28)&gt;=20),$E$4:$E$28)),0)</f>
        <v>365</v>
      </c>
    </row>
    <row r="6" spans="1:15" x14ac:dyDescent="0.45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2" t="str" cm="1">
        <f t="array" ref="I6">fn비고(F6,G6,H6)</f>
        <v/>
      </c>
    </row>
    <row r="7" spans="1:15" x14ac:dyDescent="0.45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2" t="str" cm="1">
        <f t="array" ref="I7">fn비고(F7,G7,H7)</f>
        <v/>
      </c>
      <c r="K7" t="s">
        <v>30</v>
      </c>
    </row>
    <row r="8" spans="1:15" x14ac:dyDescent="0.45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2" t="str" cm="1">
        <f t="array" ref="I8">fn비고(F8,G8,H8)</f>
        <v>토요일, 일요일, 공휴일(보유차량없음)</v>
      </c>
      <c r="K8" s="1" t="s">
        <v>5</v>
      </c>
      <c r="L8" s="6" t="s">
        <v>34</v>
      </c>
      <c r="M8" s="6" t="s">
        <v>35</v>
      </c>
      <c r="N8" s="6" t="s">
        <v>36</v>
      </c>
      <c r="O8" s="6" t="s">
        <v>37</v>
      </c>
    </row>
    <row r="9" spans="1:15" x14ac:dyDescent="0.45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2" t="str" cm="1">
        <f t="array" ref="I9">fn비고(F9,G9,H9)</f>
        <v/>
      </c>
      <c r="K9" s="1" t="s">
        <v>40</v>
      </c>
      <c r="L9" s="2" t="str">
        <f t="array" ref="L9">_xlfn.CONCAT("직영 ", SUM(($B$4:$B$28=$K9)*($C$4:$C$28="직영")*1), "곳 - 위탁 ", SUM(($B$4:$B$28=$K9)*($C$4:$C$28="위탁")*1),"곳")</f>
        <v>직영 3곳 - 위탁 1곳</v>
      </c>
      <c r="M9" s="1" t="str">
        <f>TEXT(COUNTIFS($B$4:$B$28,$K9,$F$4:$F$28,"*" &amp; M$8&amp; "*")/COUNTIF($B$4:$B$28,$K9),"0%")</f>
        <v>75%</v>
      </c>
      <c r="N9" s="1" t="str">
        <f t="shared" ref="N9:O9" si="0">TEXT(COUNTIFS($B$4:$B$28,$K9,$F$4:$F$28,"*" &amp; N$8&amp; "*")/COUNTIF($B$4:$B$28,$K9),"0%")</f>
        <v>75%</v>
      </c>
      <c r="O9" s="1" t="str">
        <f t="shared" si="0"/>
        <v>50%</v>
      </c>
    </row>
    <row r="10" spans="1:15" x14ac:dyDescent="0.45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2" t="str" cm="1">
        <f t="array" ref="I10">fn비고(F10,G10,H10)</f>
        <v>토요일, 일요일, 공휴일(2대)</v>
      </c>
      <c r="K10" s="1" t="s">
        <v>15</v>
      </c>
      <c r="L10" s="2" t="str">
        <f t="array" ref="L10">_xlfn.CONCAT("직영 ", SUM(($B$4:$B$28=$K10)*($C$4:$C$28="직영")*1), "곳 - 위탁 ", SUM(($B$4:$B$28=$K10)*($C$4:$C$28="위탁")*1),"곳")</f>
        <v>직영 1곳 - 위탁 2곳</v>
      </c>
      <c r="M10" s="1" t="str">
        <f t="shared" ref="M10:O16" si="1">TEXT(COUNTIFS($B$4:$B$28,$K10,$F$4:$F$28,"*" &amp; M$8&amp; "*")/COUNTIF($B$4:$B$28,$K10),"0%")</f>
        <v>67%</v>
      </c>
      <c r="N10" s="1" t="str">
        <f t="shared" si="1"/>
        <v>33%</v>
      </c>
      <c r="O10" s="1" t="str">
        <f t="shared" si="1"/>
        <v>33%</v>
      </c>
    </row>
    <row r="11" spans="1:15" x14ac:dyDescent="0.45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2" t="str" cm="1">
        <f t="array" ref="I11">fn비고(F11,G11,H11)</f>
        <v/>
      </c>
      <c r="K11" s="1" t="s">
        <v>21</v>
      </c>
      <c r="L11" s="2" t="str">
        <f t="array" ref="L11">_xlfn.CONCAT("직영 ", SUM(($B$4:$B$28=$K11)*($C$4:$C$28="직영")*1), "곳 - 위탁 ", SUM(($B$4:$B$28=$K11)*($C$4:$C$28="위탁")*1),"곳")</f>
        <v>직영 1곳 - 위탁 2곳</v>
      </c>
      <c r="M11" s="1" t="str">
        <f t="shared" si="1"/>
        <v>67%</v>
      </c>
      <c r="N11" s="1" t="str">
        <f t="shared" si="1"/>
        <v>67%</v>
      </c>
      <c r="O11" s="1" t="str">
        <f t="shared" si="1"/>
        <v>33%</v>
      </c>
    </row>
    <row r="12" spans="1:15" x14ac:dyDescent="0.45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2" t="str" cm="1">
        <f t="array" ref="I12">fn비고(F12,G12,H12)</f>
        <v/>
      </c>
      <c r="K12" s="1" t="s">
        <v>25</v>
      </c>
      <c r="L12" s="2" t="str">
        <f t="array" ref="L12">_xlfn.CONCAT("직영 ", SUM(($B$4:$B$28=$K12)*($C$4:$C$28="직영")*1), "곳 - 위탁 ", SUM(($B$4:$B$28=$K12)*($C$4:$C$28="위탁")*1),"곳")</f>
        <v>직영 2곳 - 위탁 2곳</v>
      </c>
      <c r="M12" s="1" t="str">
        <f t="shared" si="1"/>
        <v>50%</v>
      </c>
      <c r="N12" s="1" t="str">
        <f t="shared" si="1"/>
        <v>25%</v>
      </c>
      <c r="O12" s="1" t="str">
        <f t="shared" si="1"/>
        <v>25%</v>
      </c>
    </row>
    <row r="13" spans="1:15" x14ac:dyDescent="0.45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2" t="str" cm="1">
        <f t="array" ref="I13">fn비고(F13,G13,H13)</f>
        <v>일요일(1대)</v>
      </c>
      <c r="K13" s="1" t="s">
        <v>42</v>
      </c>
      <c r="L13" s="2" t="str">
        <f t="array" ref="L13">_xlfn.CONCAT("직영 ", SUM(($B$4:$B$28=$K13)*($C$4:$C$28="직영")*1), "곳 - 위탁 ", SUM(($B$4:$B$28=$K13)*($C$4:$C$28="위탁")*1),"곳")</f>
        <v>직영 2곳 - 위탁 2곳</v>
      </c>
      <c r="M13" s="1" t="str">
        <f t="shared" si="1"/>
        <v>75%</v>
      </c>
      <c r="N13" s="1" t="str">
        <f t="shared" si="1"/>
        <v>50%</v>
      </c>
      <c r="O13" s="1" t="str">
        <f t="shared" si="1"/>
        <v>25%</v>
      </c>
    </row>
    <row r="14" spans="1:15" x14ac:dyDescent="0.45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2" t="str" cm="1">
        <f t="array" ref="I14">fn비고(F14,G14,H14)</f>
        <v>공휴일(보유차량없음)</v>
      </c>
      <c r="K14" s="1" t="s">
        <v>28</v>
      </c>
      <c r="L14" s="2" t="str">
        <f t="array" ref="L14">_xlfn.CONCAT("직영 ", SUM(($B$4:$B$28=$K14)*($C$4:$C$28="직영")*1), "곳 - 위탁 ", SUM(($B$4:$B$28=$K14)*($C$4:$C$28="위탁")*1),"곳")</f>
        <v>직영 2곳 - 위탁 1곳</v>
      </c>
      <c r="M14" s="1" t="str">
        <f t="shared" si="1"/>
        <v>67%</v>
      </c>
      <c r="N14" s="1" t="str">
        <f t="shared" si="1"/>
        <v>33%</v>
      </c>
      <c r="O14" s="1" t="str">
        <f t="shared" si="1"/>
        <v>67%</v>
      </c>
    </row>
    <row r="15" spans="1:15" x14ac:dyDescent="0.45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2" t="str" cm="1">
        <f t="array" ref="I15">fn비고(F15,G15,H15)</f>
        <v/>
      </c>
      <c r="K15" s="1" t="s">
        <v>50</v>
      </c>
      <c r="L15" s="2" t="str">
        <f t="array" ref="L15">_xlfn.CONCAT("직영 ", SUM(($B$4:$B$28=$K15)*($C$4:$C$28="직영")*1), "곳 - 위탁 ", SUM(($B$4:$B$28=$K15)*($C$4:$C$28="위탁")*1),"곳")</f>
        <v>직영 0곳 - 위탁 2곳</v>
      </c>
      <c r="M15" s="1" t="str">
        <f t="shared" si="1"/>
        <v>0%</v>
      </c>
      <c r="N15" s="1" t="str">
        <f t="shared" si="1"/>
        <v>100%</v>
      </c>
      <c r="O15" s="1" t="str">
        <f t="shared" si="1"/>
        <v>50%</v>
      </c>
    </row>
    <row r="16" spans="1:15" x14ac:dyDescent="0.45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2" t="str" cm="1">
        <f t="array" ref="I16">fn비고(F16,G16,H16)</f>
        <v/>
      </c>
      <c r="K16" s="1" t="s">
        <v>32</v>
      </c>
      <c r="L16" s="2" t="str">
        <f t="array" ref="L16">_xlfn.CONCAT("직영 ", SUM(($B$4:$B$28=$K16)*($C$4:$C$28="직영")*1), "곳 - 위탁 ", SUM(($B$4:$B$28=$K16)*($C$4:$C$28="위탁")*1),"곳")</f>
        <v>직영 2곳 - 위탁 0곳</v>
      </c>
      <c r="M16" s="1" t="str">
        <f t="shared" si="1"/>
        <v>50%</v>
      </c>
      <c r="N16" s="1" t="str">
        <f t="shared" si="1"/>
        <v>50%</v>
      </c>
      <c r="O16" s="1" t="str">
        <f t="shared" si="1"/>
        <v>100%</v>
      </c>
    </row>
    <row r="17" spans="1:14" x14ac:dyDescent="0.45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2" t="str" cm="1">
        <f t="array" ref="I17">fn비고(F17,G17,H17)</f>
        <v>토요일, 일요일, 공휴일(보유차량없음)</v>
      </c>
    </row>
    <row r="18" spans="1:14" x14ac:dyDescent="0.45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2" t="str" cm="1">
        <f t="array" ref="I18">fn비고(F18,G18,H18)</f>
        <v/>
      </c>
      <c r="K18" t="s">
        <v>55</v>
      </c>
    </row>
    <row r="19" spans="1:14" x14ac:dyDescent="0.45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2" t="str" cm="1">
        <f t="array" ref="I19">fn비고(F19,G19,H19)</f>
        <v>일요일(1대)</v>
      </c>
      <c r="K19" s="1" t="s">
        <v>6</v>
      </c>
      <c r="L19" s="6" t="s">
        <v>4</v>
      </c>
    </row>
    <row r="20" spans="1:14" x14ac:dyDescent="0.45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2" t="str" cm="1">
        <f t="array" ref="I20">fn비고(F20,G20,H20)</f>
        <v>일요일(보유차량없음)</v>
      </c>
      <c r="K20" s="1" t="s">
        <v>19</v>
      </c>
      <c r="L20" s="1" t="str">
        <f t="array" ref="L20">INDEX($A$4:$E$28,MATCH(MAX(($C$4:$C$28=$K20)*$E$4:$E$28),$E$4:$E$28,0),1)</f>
        <v>c01</v>
      </c>
    </row>
    <row r="21" spans="1:14" x14ac:dyDescent="0.45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2" t="str" cm="1">
        <f t="array" ref="I21">fn비고(F21,G21,H21)</f>
        <v>공휴일(3대)</v>
      </c>
      <c r="K21" s="1" t="s">
        <v>16</v>
      </c>
      <c r="L21" s="1" t="str">
        <f t="array" ref="L21">INDEX($A$4:$E$28,MATCH(MAX(($C$4:$C$28=$K21)*$E$4:$E$28),$E$4:$E$28,0),1)</f>
        <v>d08</v>
      </c>
      <c r="N21" s="5"/>
    </row>
    <row r="22" spans="1:14" x14ac:dyDescent="0.45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2" t="str" cm="1">
        <f t="array" ref="I22">fn비고(F22,G22,H22)</f>
        <v>토요일(3대)</v>
      </c>
    </row>
    <row r="23" spans="1:14" x14ac:dyDescent="0.45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2" t="str" cm="1">
        <f t="array" ref="I23">fn비고(F23,G23,H23)</f>
        <v/>
      </c>
    </row>
    <row r="24" spans="1:14" x14ac:dyDescent="0.45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2" t="str" cm="1">
        <f t="array" ref="I24">fn비고(F24,G24,H24)</f>
        <v/>
      </c>
    </row>
    <row r="25" spans="1:14" x14ac:dyDescent="0.45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2" t="str" cm="1">
        <f t="array" ref="I25">fn비고(F25,G25,H25)</f>
        <v/>
      </c>
    </row>
    <row r="26" spans="1:14" x14ac:dyDescent="0.45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2" t="str" cm="1">
        <f t="array" ref="I26">fn비고(F26,G26,H26)</f>
        <v/>
      </c>
    </row>
    <row r="27" spans="1:14" x14ac:dyDescent="0.45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2" t="str" cm="1">
        <f t="array" ref="I27">fn비고(F27,G27,H27)</f>
        <v>일요일(2대)</v>
      </c>
    </row>
    <row r="28" spans="1:14" x14ac:dyDescent="0.45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2" t="str" cm="1">
        <f t="array" ref="I28">fn비고(F28,G28,H28)</f>
        <v/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17"/>
  <sheetViews>
    <sheetView workbookViewId="0"/>
  </sheetViews>
  <sheetFormatPr defaultRowHeight="17" x14ac:dyDescent="0.45"/>
  <cols>
    <col min="1" max="1" width="8.6640625" customWidth="1"/>
    <col min="2" max="2" width="14.25" bestFit="1" customWidth="1"/>
    <col min="3" max="3" width="6.83203125" bestFit="1" customWidth="1"/>
  </cols>
  <sheetData>
    <row r="1" spans="1:3" x14ac:dyDescent="0.45">
      <c r="A1" s="16" t="s">
        <v>86</v>
      </c>
      <c r="B1" t="s">
        <v>207</v>
      </c>
    </row>
    <row r="3" spans="1:3" x14ac:dyDescent="0.45">
      <c r="A3" s="16" t="s">
        <v>85</v>
      </c>
      <c r="B3" s="16" t="s">
        <v>210</v>
      </c>
    </row>
    <row r="4" spans="1:3" x14ac:dyDescent="0.45">
      <c r="A4" t="s">
        <v>108</v>
      </c>
      <c r="C4" s="17"/>
    </row>
    <row r="5" spans="1:3" x14ac:dyDescent="0.45">
      <c r="B5" t="s">
        <v>208</v>
      </c>
      <c r="C5" s="17">
        <v>226.5</v>
      </c>
    </row>
    <row r="6" spans="1:3" x14ac:dyDescent="0.45">
      <c r="B6" t="s">
        <v>209</v>
      </c>
      <c r="C6" s="17">
        <v>1</v>
      </c>
    </row>
    <row r="7" spans="1:3" x14ac:dyDescent="0.45">
      <c r="C7" s="17"/>
    </row>
    <row r="8" spans="1:3" x14ac:dyDescent="0.45">
      <c r="A8" t="s">
        <v>92</v>
      </c>
      <c r="C8" s="17"/>
    </row>
    <row r="9" spans="1:3" x14ac:dyDescent="0.45">
      <c r="B9" t="s">
        <v>208</v>
      </c>
      <c r="C9" s="17">
        <v>265.33333333333331</v>
      </c>
    </row>
    <row r="10" spans="1:3" x14ac:dyDescent="0.45">
      <c r="B10" t="s">
        <v>209</v>
      </c>
      <c r="C10" s="17">
        <v>0.66666666666666663</v>
      </c>
    </row>
    <row r="11" spans="1:3" x14ac:dyDescent="0.45">
      <c r="C11" s="17"/>
    </row>
    <row r="12" spans="1:3" x14ac:dyDescent="0.45">
      <c r="A12" t="s">
        <v>96</v>
      </c>
      <c r="C12" s="17"/>
    </row>
    <row r="13" spans="1:3" x14ac:dyDescent="0.45">
      <c r="B13" t="s">
        <v>208</v>
      </c>
      <c r="C13" s="17">
        <v>239.33333333333334</v>
      </c>
    </row>
    <row r="14" spans="1:3" x14ac:dyDescent="0.45">
      <c r="B14" t="s">
        <v>209</v>
      </c>
      <c r="C14" s="17">
        <v>1.6666666666666667</v>
      </c>
    </row>
    <row r="15" spans="1:3" x14ac:dyDescent="0.45">
      <c r="C15" s="17"/>
    </row>
    <row r="16" spans="1:3" x14ac:dyDescent="0.45">
      <c r="A16" t="s">
        <v>211</v>
      </c>
      <c r="C16" s="17">
        <v>245.875</v>
      </c>
    </row>
    <row r="17" spans="1:3" x14ac:dyDescent="0.45">
      <c r="A17" t="s">
        <v>212</v>
      </c>
      <c r="C17" s="17">
        <v>1.125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workbookViewId="0">
      <selection activeCell="M7" sqref="M7"/>
    </sheetView>
  </sheetViews>
  <sheetFormatPr defaultRowHeight="17" x14ac:dyDescent="0.45"/>
  <cols>
    <col min="1" max="1" width="8.33203125" customWidth="1"/>
    <col min="2" max="2" width="11" bestFit="1" customWidth="1"/>
    <col min="7" max="7" width="1.83203125" customWidth="1"/>
    <col min="8" max="8" width="10.75" customWidth="1"/>
    <col min="10" max="10" width="9.08203125" bestFit="1" customWidth="1"/>
  </cols>
  <sheetData>
    <row r="1" spans="1:10" x14ac:dyDescent="0.45">
      <c r="A1" t="s">
        <v>0</v>
      </c>
      <c r="H1" t="s">
        <v>3</v>
      </c>
    </row>
    <row r="2" spans="1:10" x14ac:dyDescent="0.45">
      <c r="A2" s="9" t="s">
        <v>163</v>
      </c>
      <c r="B2" s="9" t="s">
        <v>148</v>
      </c>
      <c r="C2" s="9" t="s">
        <v>149</v>
      </c>
      <c r="D2" s="9" t="s">
        <v>150</v>
      </c>
      <c r="E2" s="9" t="s">
        <v>151</v>
      </c>
      <c r="F2" s="9" t="s">
        <v>152</v>
      </c>
      <c r="H2" s="9" t="s">
        <v>213</v>
      </c>
      <c r="I2" s="9" t="s">
        <v>215</v>
      </c>
      <c r="J2" s="9" t="s">
        <v>214</v>
      </c>
    </row>
    <row r="3" spans="1:10" x14ac:dyDescent="0.45">
      <c r="A3" s="1" t="s">
        <v>164</v>
      </c>
      <c r="B3" s="1" t="s">
        <v>153</v>
      </c>
      <c r="C3" s="1" t="s">
        <v>154</v>
      </c>
      <c r="D3" s="8">
        <v>190000</v>
      </c>
      <c r="E3" s="8">
        <v>22600</v>
      </c>
      <c r="F3" s="8">
        <v>51600</v>
      </c>
      <c r="H3" s="2" t="s">
        <v>189</v>
      </c>
      <c r="I3" s="10">
        <v>22600</v>
      </c>
      <c r="J3" s="10">
        <v>744000</v>
      </c>
    </row>
    <row r="4" spans="1:10" x14ac:dyDescent="0.45">
      <c r="A4" s="1" t="s">
        <v>165</v>
      </c>
      <c r="B4" s="1" t="s">
        <v>155</v>
      </c>
      <c r="C4" s="1" t="s">
        <v>156</v>
      </c>
      <c r="D4" s="8">
        <v>876000</v>
      </c>
      <c r="E4" s="8">
        <v>119400</v>
      </c>
      <c r="F4" s="8">
        <v>356400</v>
      </c>
      <c r="H4" s="2" t="s">
        <v>187</v>
      </c>
      <c r="I4" s="10">
        <v>18500</v>
      </c>
      <c r="J4" s="10">
        <v>876000</v>
      </c>
    </row>
    <row r="5" spans="1:10" x14ac:dyDescent="0.45">
      <c r="A5" s="1" t="s">
        <v>166</v>
      </c>
      <c r="B5" s="1" t="s">
        <v>157</v>
      </c>
      <c r="C5" s="1" t="s">
        <v>158</v>
      </c>
      <c r="D5" s="8">
        <v>663000</v>
      </c>
      <c r="E5" s="8">
        <v>27300</v>
      </c>
      <c r="F5" s="8">
        <v>130500</v>
      </c>
      <c r="H5" s="2" t="s">
        <v>186</v>
      </c>
      <c r="I5" s="10">
        <v>27300</v>
      </c>
      <c r="J5" s="10">
        <v>663000</v>
      </c>
    </row>
    <row r="6" spans="1:10" x14ac:dyDescent="0.45">
      <c r="A6" s="1" t="s">
        <v>167</v>
      </c>
      <c r="B6" s="1" t="s">
        <v>159</v>
      </c>
      <c r="C6" s="1" t="s">
        <v>160</v>
      </c>
      <c r="D6" s="8">
        <v>632000</v>
      </c>
      <c r="E6" s="8">
        <v>159000</v>
      </c>
      <c r="F6" s="8">
        <v>81000</v>
      </c>
      <c r="H6" s="2" t="s">
        <v>188</v>
      </c>
      <c r="I6" s="10">
        <v>14200</v>
      </c>
      <c r="J6" s="10">
        <v>632000</v>
      </c>
    </row>
    <row r="7" spans="1:10" x14ac:dyDescent="0.45">
      <c r="A7" s="1" t="s">
        <v>168</v>
      </c>
      <c r="B7" s="1" t="s">
        <v>159</v>
      </c>
      <c r="C7" s="1" t="s">
        <v>154</v>
      </c>
      <c r="D7" s="8">
        <v>195000</v>
      </c>
      <c r="E7" s="8">
        <v>14200</v>
      </c>
      <c r="F7" s="8">
        <v>54900</v>
      </c>
      <c r="H7" s="2" t="s">
        <v>185</v>
      </c>
      <c r="I7" s="10">
        <v>18800</v>
      </c>
      <c r="J7" s="10">
        <v>502000</v>
      </c>
    </row>
    <row r="8" spans="1:10" x14ac:dyDescent="0.45">
      <c r="A8" s="1" t="s">
        <v>169</v>
      </c>
      <c r="B8" s="1" t="s">
        <v>155</v>
      </c>
      <c r="C8" s="1" t="s">
        <v>158</v>
      </c>
      <c r="D8" s="8">
        <v>375000</v>
      </c>
      <c r="E8" s="8">
        <v>48000</v>
      </c>
      <c r="F8" s="8">
        <v>94500</v>
      </c>
    </row>
    <row r="9" spans="1:10" x14ac:dyDescent="0.45">
      <c r="A9" s="1" t="s">
        <v>170</v>
      </c>
      <c r="B9" s="1" t="s">
        <v>153</v>
      </c>
      <c r="C9" s="1" t="s">
        <v>156</v>
      </c>
      <c r="D9" s="8">
        <v>744000</v>
      </c>
      <c r="E9" s="8">
        <v>34800</v>
      </c>
      <c r="F9" s="8">
        <v>151200</v>
      </c>
    </row>
    <row r="10" spans="1:10" x14ac:dyDescent="0.45">
      <c r="A10" s="1" t="s">
        <v>171</v>
      </c>
      <c r="B10" s="1" t="s">
        <v>159</v>
      </c>
      <c r="C10" s="1" t="s">
        <v>161</v>
      </c>
      <c r="D10" s="8">
        <v>358000</v>
      </c>
      <c r="E10" s="8">
        <v>45000</v>
      </c>
      <c r="F10" s="8">
        <v>128400</v>
      </c>
    </row>
    <row r="11" spans="1:10" x14ac:dyDescent="0.45">
      <c r="A11" s="1" t="s">
        <v>172</v>
      </c>
      <c r="B11" s="1" t="s">
        <v>155</v>
      </c>
      <c r="C11" s="1" t="s">
        <v>154</v>
      </c>
      <c r="D11" s="8">
        <v>210000</v>
      </c>
      <c r="E11" s="8">
        <v>18500</v>
      </c>
      <c r="F11" s="8">
        <v>50800</v>
      </c>
    </row>
    <row r="12" spans="1:10" x14ac:dyDescent="0.45">
      <c r="A12" s="1" t="s">
        <v>173</v>
      </c>
      <c r="B12" s="1" t="s">
        <v>162</v>
      </c>
      <c r="C12" s="1" t="s">
        <v>158</v>
      </c>
      <c r="D12" s="8">
        <v>495000</v>
      </c>
      <c r="E12" s="8">
        <v>49500</v>
      </c>
      <c r="F12" s="8">
        <v>118800</v>
      </c>
    </row>
    <row r="13" spans="1:10" x14ac:dyDescent="0.45">
      <c r="A13" s="1" t="s">
        <v>174</v>
      </c>
      <c r="B13" s="1" t="s">
        <v>153</v>
      </c>
      <c r="C13" s="1" t="s">
        <v>161</v>
      </c>
      <c r="D13" s="8">
        <v>194000</v>
      </c>
      <c r="E13" s="8">
        <v>35000</v>
      </c>
      <c r="F13" s="8">
        <v>118800</v>
      </c>
    </row>
    <row r="14" spans="1:10" x14ac:dyDescent="0.45">
      <c r="A14" s="1" t="s">
        <v>175</v>
      </c>
      <c r="B14" s="1" t="s">
        <v>155</v>
      </c>
      <c r="C14" s="1" t="s">
        <v>156</v>
      </c>
      <c r="D14" s="8">
        <v>568000</v>
      </c>
      <c r="E14" s="8">
        <v>290600</v>
      </c>
      <c r="F14" s="8">
        <v>150000</v>
      </c>
    </row>
    <row r="15" spans="1:10" x14ac:dyDescent="0.45">
      <c r="A15" s="1" t="s">
        <v>176</v>
      </c>
      <c r="B15" s="1" t="s">
        <v>157</v>
      </c>
      <c r="C15" s="1" t="s">
        <v>160</v>
      </c>
      <c r="D15" s="8">
        <v>604000</v>
      </c>
      <c r="E15" s="8">
        <v>82000</v>
      </c>
      <c r="F15" s="8">
        <v>141600</v>
      </c>
    </row>
    <row r="16" spans="1:10" x14ac:dyDescent="0.45">
      <c r="A16" s="1" t="s">
        <v>177</v>
      </c>
      <c r="B16" s="1" t="s">
        <v>153</v>
      </c>
      <c r="C16" s="1" t="s">
        <v>160</v>
      </c>
      <c r="D16" s="8">
        <v>680000</v>
      </c>
      <c r="E16" s="8">
        <v>26000</v>
      </c>
      <c r="F16" s="8">
        <v>201600</v>
      </c>
    </row>
    <row r="17" spans="1:6" x14ac:dyDescent="0.45">
      <c r="A17" s="1" t="s">
        <v>178</v>
      </c>
      <c r="B17" s="1" t="s">
        <v>159</v>
      </c>
      <c r="C17" s="1" t="s">
        <v>154</v>
      </c>
      <c r="D17" s="8">
        <v>194000</v>
      </c>
      <c r="E17" s="8">
        <v>24300</v>
      </c>
      <c r="F17" s="8">
        <v>32100</v>
      </c>
    </row>
    <row r="18" spans="1:6" x14ac:dyDescent="0.45">
      <c r="A18" s="1" t="s">
        <v>179</v>
      </c>
      <c r="B18" s="1" t="s">
        <v>159</v>
      </c>
      <c r="C18" s="1" t="s">
        <v>158</v>
      </c>
      <c r="D18" s="8">
        <v>597000</v>
      </c>
      <c r="E18" s="8">
        <v>41100</v>
      </c>
      <c r="F18" s="8">
        <v>372800</v>
      </c>
    </row>
    <row r="19" spans="1:6" x14ac:dyDescent="0.45">
      <c r="A19" s="1" t="s">
        <v>180</v>
      </c>
      <c r="B19" s="1" t="s">
        <v>162</v>
      </c>
      <c r="C19" s="1" t="s">
        <v>161</v>
      </c>
      <c r="D19" s="8">
        <v>336000</v>
      </c>
      <c r="E19" s="8">
        <v>18800</v>
      </c>
      <c r="F19" s="8">
        <v>95800</v>
      </c>
    </row>
    <row r="20" spans="1:6" x14ac:dyDescent="0.45">
      <c r="A20" s="1" t="s">
        <v>181</v>
      </c>
      <c r="B20" s="1" t="s">
        <v>159</v>
      </c>
      <c r="C20" s="1" t="s">
        <v>158</v>
      </c>
      <c r="D20" s="8">
        <v>469000</v>
      </c>
      <c r="E20" s="8">
        <v>159700</v>
      </c>
      <c r="F20" s="8">
        <v>147600</v>
      </c>
    </row>
    <row r="21" spans="1:6" x14ac:dyDescent="0.45">
      <c r="A21" s="1" t="s">
        <v>182</v>
      </c>
      <c r="B21" s="1" t="s">
        <v>155</v>
      </c>
      <c r="C21" s="1" t="s">
        <v>161</v>
      </c>
      <c r="D21" s="8">
        <v>394000</v>
      </c>
      <c r="E21" s="8">
        <v>42200</v>
      </c>
      <c r="F21" s="8">
        <v>75600</v>
      </c>
    </row>
    <row r="22" spans="1:6" x14ac:dyDescent="0.45">
      <c r="A22" s="1" t="s">
        <v>183</v>
      </c>
      <c r="B22" s="1" t="s">
        <v>162</v>
      </c>
      <c r="C22" s="1" t="s">
        <v>158</v>
      </c>
      <c r="D22" s="8">
        <v>502000</v>
      </c>
      <c r="E22" s="8">
        <v>93200</v>
      </c>
      <c r="F22" s="8">
        <v>197200</v>
      </c>
    </row>
  </sheetData>
  <sortState xmlns:xlrd2="http://schemas.microsoft.com/office/spreadsheetml/2017/richdata2" columnSort="1" ref="A2:F22">
    <sortCondition ref="A2:F2" customList="접수번호,종류,기간,숙박비,교통비,식비"/>
  </sortState>
  <dataConsolidate function="min" topLabels="1">
    <dataRefs count="1">
      <dataRef ref="B2:E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E27"/>
  <sheetViews>
    <sheetView workbookViewId="0">
      <selection activeCell="K4" sqref="K4"/>
    </sheetView>
  </sheetViews>
  <sheetFormatPr defaultRowHeight="17" x14ac:dyDescent="0.45"/>
  <cols>
    <col min="1" max="1" width="8.25" customWidth="1"/>
    <col min="2" max="2" width="5.25" bestFit="1" customWidth="1"/>
    <col min="3" max="3" width="9" bestFit="1" customWidth="1"/>
    <col min="4" max="4" width="35" customWidth="1"/>
    <col min="5" max="5" width="13" bestFit="1" customWidth="1"/>
    <col min="6" max="6" width="1.75" customWidth="1"/>
    <col min="7" max="7" width="11.25" customWidth="1"/>
  </cols>
  <sheetData>
    <row r="1" spans="1:5" x14ac:dyDescent="0.45">
      <c r="A1" t="s">
        <v>0</v>
      </c>
    </row>
    <row r="2" spans="1:5" x14ac:dyDescent="0.45">
      <c r="A2" s="1" t="s">
        <v>84</v>
      </c>
      <c r="B2" s="1" t="s">
        <v>85</v>
      </c>
      <c r="C2" s="1" t="s">
        <v>86</v>
      </c>
      <c r="D2" s="1" t="s">
        <v>88</v>
      </c>
      <c r="E2" s="1" t="s">
        <v>184</v>
      </c>
    </row>
    <row r="3" spans="1:5" x14ac:dyDescent="0.45">
      <c r="A3" s="1" t="s">
        <v>129</v>
      </c>
      <c r="B3" s="1" t="s">
        <v>48</v>
      </c>
      <c r="C3" s="1" t="s">
        <v>101</v>
      </c>
      <c r="D3" s="2" t="s">
        <v>130</v>
      </c>
      <c r="E3" s="19">
        <v>0.33999999999999997</v>
      </c>
    </row>
    <row r="4" spans="1:5" x14ac:dyDescent="0.45">
      <c r="A4" s="1" t="s">
        <v>91</v>
      </c>
      <c r="B4" s="1" t="s">
        <v>92</v>
      </c>
      <c r="C4" s="1" t="s">
        <v>93</v>
      </c>
      <c r="D4" s="2" t="s">
        <v>94</v>
      </c>
      <c r="E4" s="19">
        <v>0.13999999999999996</v>
      </c>
    </row>
    <row r="5" spans="1:5" x14ac:dyDescent="0.45">
      <c r="A5" s="1" t="s">
        <v>137</v>
      </c>
      <c r="B5" s="1" t="s">
        <v>96</v>
      </c>
      <c r="C5" s="1" t="s">
        <v>93</v>
      </c>
      <c r="D5" s="2" t="s">
        <v>115</v>
      </c>
      <c r="E5" s="19">
        <v>-0.27</v>
      </c>
    </row>
    <row r="6" spans="1:5" x14ac:dyDescent="0.45">
      <c r="A6" s="1" t="s">
        <v>99</v>
      </c>
      <c r="B6" s="1" t="s">
        <v>100</v>
      </c>
      <c r="C6" s="1" t="s">
        <v>101</v>
      </c>
      <c r="D6" s="2" t="s">
        <v>102</v>
      </c>
      <c r="E6" s="19">
        <v>0.30000000000000004</v>
      </c>
    </row>
    <row r="7" spans="1:5" x14ac:dyDescent="0.45">
      <c r="A7" s="1" t="s">
        <v>141</v>
      </c>
      <c r="B7" s="1" t="s">
        <v>113</v>
      </c>
      <c r="C7" s="1" t="s">
        <v>101</v>
      </c>
      <c r="D7" s="2" t="s">
        <v>106</v>
      </c>
      <c r="E7" s="19">
        <v>0</v>
      </c>
    </row>
    <row r="8" spans="1:5" x14ac:dyDescent="0.45">
      <c r="A8" s="1" t="s">
        <v>104</v>
      </c>
      <c r="B8" s="1" t="s">
        <v>105</v>
      </c>
      <c r="C8" s="1" t="s">
        <v>101</v>
      </c>
      <c r="D8" s="2" t="s">
        <v>106</v>
      </c>
      <c r="E8" s="19">
        <v>0.38</v>
      </c>
    </row>
    <row r="9" spans="1:5" x14ac:dyDescent="0.45">
      <c r="A9" s="1" t="s">
        <v>121</v>
      </c>
      <c r="B9" s="1" t="s">
        <v>122</v>
      </c>
      <c r="C9" s="1" t="s">
        <v>93</v>
      </c>
      <c r="D9" s="2" t="s">
        <v>123</v>
      </c>
      <c r="E9" s="19">
        <v>-8.0000000000000016E-2</v>
      </c>
    </row>
    <row r="10" spans="1:5" x14ac:dyDescent="0.45">
      <c r="A10" s="1" t="s">
        <v>107</v>
      </c>
      <c r="B10" s="1" t="s">
        <v>108</v>
      </c>
      <c r="C10" s="1" t="s">
        <v>101</v>
      </c>
      <c r="D10" s="2" t="s">
        <v>109</v>
      </c>
      <c r="E10" s="19" t="s">
        <v>204</v>
      </c>
    </row>
    <row r="11" spans="1:5" x14ac:dyDescent="0.45">
      <c r="A11" s="1" t="s">
        <v>119</v>
      </c>
      <c r="B11" s="1" t="s">
        <v>48</v>
      </c>
      <c r="C11" s="1" t="s">
        <v>93</v>
      </c>
      <c r="D11" s="2" t="s">
        <v>120</v>
      </c>
      <c r="E11" s="19">
        <v>0.31000000000000005</v>
      </c>
    </row>
    <row r="12" spans="1:5" x14ac:dyDescent="0.45">
      <c r="A12" s="1" t="s">
        <v>63</v>
      </c>
      <c r="B12" s="1" t="s">
        <v>92</v>
      </c>
      <c r="C12" s="1" t="s">
        <v>93</v>
      </c>
      <c r="D12" s="2" t="s">
        <v>138</v>
      </c>
      <c r="E12" s="19">
        <v>0</v>
      </c>
    </row>
    <row r="13" spans="1:5" x14ac:dyDescent="0.45">
      <c r="A13" s="1" t="s">
        <v>20</v>
      </c>
      <c r="B13" s="1" t="s">
        <v>96</v>
      </c>
      <c r="C13" s="1" t="s">
        <v>93</v>
      </c>
      <c r="D13" s="2" t="s">
        <v>97</v>
      </c>
      <c r="E13" s="19">
        <v>0.58000000000000007</v>
      </c>
    </row>
    <row r="14" spans="1:5" x14ac:dyDescent="0.45">
      <c r="A14" s="1" t="s">
        <v>126</v>
      </c>
      <c r="B14" s="1" t="s">
        <v>100</v>
      </c>
      <c r="C14" s="1" t="s">
        <v>93</v>
      </c>
      <c r="D14" s="2" t="s">
        <v>127</v>
      </c>
      <c r="E14" s="19">
        <v>8.9999999999999969E-2</v>
      </c>
    </row>
    <row r="15" spans="1:5" x14ac:dyDescent="0.45">
      <c r="A15" s="1" t="s">
        <v>112</v>
      </c>
      <c r="B15" s="1" t="s">
        <v>113</v>
      </c>
      <c r="C15" s="1" t="s">
        <v>93</v>
      </c>
      <c r="D15" s="2" t="s">
        <v>114</v>
      </c>
      <c r="E15" s="19">
        <v>0.5</v>
      </c>
    </row>
    <row r="16" spans="1:5" x14ac:dyDescent="0.45">
      <c r="A16" s="1" t="s">
        <v>117</v>
      </c>
      <c r="B16" s="1" t="s">
        <v>100</v>
      </c>
      <c r="C16" s="1" t="s">
        <v>101</v>
      </c>
      <c r="D16" s="2" t="s">
        <v>118</v>
      </c>
      <c r="E16" s="19">
        <v>0.62999999999999989</v>
      </c>
    </row>
    <row r="17" spans="1:5" x14ac:dyDescent="0.45">
      <c r="A17" s="1" t="s">
        <v>124</v>
      </c>
      <c r="B17" s="1" t="s">
        <v>48</v>
      </c>
      <c r="C17" s="1" t="s">
        <v>101</v>
      </c>
      <c r="D17" s="2" t="s">
        <v>125</v>
      </c>
      <c r="E17" s="19">
        <v>-6.9999999999999951E-2</v>
      </c>
    </row>
    <row r="18" spans="1:5" x14ac:dyDescent="0.45">
      <c r="A18" s="1" t="s">
        <v>139</v>
      </c>
      <c r="B18" s="1" t="s">
        <v>105</v>
      </c>
      <c r="C18" s="1" t="s">
        <v>93</v>
      </c>
      <c r="D18" s="2" t="s">
        <v>140</v>
      </c>
      <c r="E18" s="19" t="s">
        <v>205</v>
      </c>
    </row>
    <row r="19" spans="1:5" x14ac:dyDescent="0.45">
      <c r="A19" s="1" t="s">
        <v>134</v>
      </c>
      <c r="B19" s="1" t="s">
        <v>105</v>
      </c>
      <c r="C19" s="1" t="s">
        <v>101</v>
      </c>
      <c r="D19" s="2" t="s">
        <v>135</v>
      </c>
      <c r="E19" s="19">
        <v>-0.11999999999999994</v>
      </c>
    </row>
    <row r="20" spans="1:5" x14ac:dyDescent="0.45">
      <c r="A20" s="1" t="s">
        <v>145</v>
      </c>
      <c r="B20" s="1" t="s">
        <v>113</v>
      </c>
      <c r="C20" s="1" t="s">
        <v>93</v>
      </c>
      <c r="D20" s="2" t="s">
        <v>146</v>
      </c>
      <c r="E20" s="19">
        <v>0.34000000000000008</v>
      </c>
    </row>
    <row r="21" spans="1:5" x14ac:dyDescent="0.45">
      <c r="A21" s="1" t="s">
        <v>128</v>
      </c>
      <c r="B21" s="1" t="s">
        <v>113</v>
      </c>
      <c r="C21" s="1" t="s">
        <v>101</v>
      </c>
      <c r="D21" s="2" t="s">
        <v>106</v>
      </c>
      <c r="E21" s="19">
        <v>-0.17999999999999994</v>
      </c>
    </row>
    <row r="22" spans="1:5" x14ac:dyDescent="0.45">
      <c r="A22" s="1" t="s">
        <v>132</v>
      </c>
      <c r="B22" s="1" t="s">
        <v>122</v>
      </c>
      <c r="C22" s="1" t="s">
        <v>93</v>
      </c>
      <c r="D22" s="2" t="s">
        <v>133</v>
      </c>
      <c r="E22" s="19">
        <v>0.19</v>
      </c>
    </row>
    <row r="23" spans="1:5" x14ac:dyDescent="0.45">
      <c r="A23" s="1" t="s">
        <v>143</v>
      </c>
      <c r="B23" s="1" t="s">
        <v>108</v>
      </c>
      <c r="C23" s="1" t="s">
        <v>101</v>
      </c>
      <c r="D23" s="2" t="s">
        <v>144</v>
      </c>
      <c r="E23" s="19">
        <v>-0.05</v>
      </c>
    </row>
    <row r="24" spans="1:5" x14ac:dyDescent="0.45">
      <c r="A24" s="1" t="s">
        <v>51</v>
      </c>
      <c r="B24" s="1" t="s">
        <v>48</v>
      </c>
      <c r="C24" s="1" t="s">
        <v>101</v>
      </c>
      <c r="D24" s="2" t="s">
        <v>94</v>
      </c>
      <c r="E24" s="19">
        <v>0.03</v>
      </c>
    </row>
    <row r="25" spans="1:5" x14ac:dyDescent="0.45">
      <c r="A25" s="1" t="s">
        <v>58</v>
      </c>
      <c r="B25" s="1" t="s">
        <v>92</v>
      </c>
      <c r="C25" s="1" t="s">
        <v>101</v>
      </c>
      <c r="D25" s="2" t="s">
        <v>131</v>
      </c>
      <c r="E25" s="19">
        <v>9.9999999999999978E-2</v>
      </c>
    </row>
    <row r="26" spans="1:5" x14ac:dyDescent="0.45">
      <c r="A26" s="1" t="s">
        <v>43</v>
      </c>
      <c r="B26" s="1" t="s">
        <v>96</v>
      </c>
      <c r="C26" s="1" t="s">
        <v>101</v>
      </c>
      <c r="D26" s="2" t="s">
        <v>115</v>
      </c>
      <c r="E26" s="19">
        <v>0.31999999999999995</v>
      </c>
    </row>
    <row r="27" spans="1:5" x14ac:dyDescent="0.45">
      <c r="A27" s="1" t="s">
        <v>38</v>
      </c>
      <c r="B27" s="1" t="s">
        <v>100</v>
      </c>
      <c r="C27" s="1" t="s">
        <v>93</v>
      </c>
      <c r="D27" s="2" t="s">
        <v>111</v>
      </c>
      <c r="E27" s="19">
        <v>-0.18000000000000005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workbookViewId="0">
      <selection activeCell="J12" sqref="J12"/>
    </sheetView>
  </sheetViews>
  <sheetFormatPr defaultRowHeight="17" x14ac:dyDescent="0.45"/>
  <cols>
    <col min="1" max="1" width="11" bestFit="1" customWidth="1"/>
    <col min="2" max="3" width="9.33203125" bestFit="1" customWidth="1"/>
  </cols>
  <sheetData>
    <row r="1" spans="1:3" x14ac:dyDescent="0.45">
      <c r="A1" t="s">
        <v>190</v>
      </c>
    </row>
    <row r="2" spans="1:3" x14ac:dyDescent="0.45">
      <c r="A2" s="9" t="s">
        <v>148</v>
      </c>
      <c r="B2" s="9" t="s">
        <v>151</v>
      </c>
      <c r="C2" s="9" t="s">
        <v>152</v>
      </c>
    </row>
    <row r="3" spans="1:3" x14ac:dyDescent="0.45">
      <c r="A3" s="1" t="s">
        <v>185</v>
      </c>
      <c r="B3" s="11">
        <v>83833.333333333299</v>
      </c>
      <c r="C3" s="12">
        <v>137266.66666666666</v>
      </c>
    </row>
    <row r="4" spans="1:3" x14ac:dyDescent="0.45">
      <c r="A4" s="1" t="s">
        <v>186</v>
      </c>
      <c r="B4" s="11">
        <v>54650</v>
      </c>
      <c r="C4" s="12">
        <v>136050</v>
      </c>
    </row>
    <row r="5" spans="1:3" x14ac:dyDescent="0.45">
      <c r="A5" s="1" t="s">
        <v>187</v>
      </c>
      <c r="B5" s="11">
        <v>23740</v>
      </c>
      <c r="C5" s="12">
        <v>115460</v>
      </c>
    </row>
    <row r="6" spans="1:3" x14ac:dyDescent="0.45">
      <c r="A6" s="1" t="s">
        <v>188</v>
      </c>
      <c r="B6" s="11">
        <v>73883.333333333328</v>
      </c>
      <c r="C6" s="12">
        <v>136133.33333333334</v>
      </c>
    </row>
    <row r="7" spans="1:3" x14ac:dyDescent="0.45">
      <c r="A7" s="1" t="s">
        <v>189</v>
      </c>
      <c r="B7" s="11">
        <v>206000</v>
      </c>
      <c r="C7" s="12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4"/>
  <sheetViews>
    <sheetView workbookViewId="0"/>
  </sheetViews>
  <sheetFormatPr defaultRowHeight="17" x14ac:dyDescent="0.45"/>
  <cols>
    <col min="2" max="2" width="11.08203125" bestFit="1" customWidth="1"/>
    <col min="5" max="5" width="11.08203125" customWidth="1"/>
    <col min="6" max="6" width="2.25" customWidth="1"/>
    <col min="8" max="8" width="9.33203125" bestFit="1" customWidth="1"/>
  </cols>
  <sheetData>
    <row r="2" spans="1:8" x14ac:dyDescent="0.45">
      <c r="A2" t="s">
        <v>0</v>
      </c>
      <c r="B2" s="18" t="s">
        <v>196</v>
      </c>
    </row>
    <row r="3" spans="1:8" x14ac:dyDescent="0.45">
      <c r="A3" s="1" t="s">
        <v>191</v>
      </c>
      <c r="B3" s="1" t="s">
        <v>192</v>
      </c>
      <c r="C3" s="1" t="s">
        <v>193</v>
      </c>
      <c r="D3" s="1" t="s">
        <v>195</v>
      </c>
      <c r="E3" s="1" t="s">
        <v>194</v>
      </c>
      <c r="G3" s="1" t="s">
        <v>193</v>
      </c>
      <c r="H3" s="1" t="s">
        <v>203</v>
      </c>
    </row>
    <row r="4" spans="1:8" x14ac:dyDescent="0.45">
      <c r="A4" s="2" t="s">
        <v>202</v>
      </c>
      <c r="B4" s="13">
        <v>45441</v>
      </c>
      <c r="C4" s="2" t="s">
        <v>198</v>
      </c>
      <c r="D4" s="2">
        <v>3</v>
      </c>
      <c r="E4" s="12">
        <v>342000</v>
      </c>
      <c r="G4" s="1" t="s">
        <v>197</v>
      </c>
      <c r="H4" s="11">
        <v>120000</v>
      </c>
    </row>
    <row r="5" spans="1:8" x14ac:dyDescent="0.45">
      <c r="A5" s="2"/>
      <c r="B5" s="2"/>
      <c r="C5" s="2"/>
      <c r="D5" s="2"/>
      <c r="E5" s="12"/>
      <c r="G5" s="1" t="s">
        <v>199</v>
      </c>
      <c r="H5" s="11">
        <v>120000</v>
      </c>
    </row>
    <row r="6" spans="1:8" x14ac:dyDescent="0.45">
      <c r="A6" s="2"/>
      <c r="B6" s="2"/>
      <c r="C6" s="2"/>
      <c r="D6" s="2"/>
      <c r="E6" s="12"/>
      <c r="G6" s="1" t="s">
        <v>200</v>
      </c>
      <c r="H6" s="11">
        <v>150000</v>
      </c>
    </row>
    <row r="7" spans="1:8" x14ac:dyDescent="0.45">
      <c r="A7" s="2"/>
      <c r="B7" s="2"/>
      <c r="C7" s="2"/>
      <c r="D7" s="2"/>
      <c r="E7" s="12"/>
      <c r="G7" s="1" t="s">
        <v>201</v>
      </c>
      <c r="H7" s="11">
        <v>180000</v>
      </c>
    </row>
    <row r="8" spans="1:8" x14ac:dyDescent="0.45">
      <c r="A8" s="2"/>
      <c r="B8" s="2"/>
      <c r="C8" s="2"/>
      <c r="D8" s="2"/>
      <c r="E8" s="12"/>
    </row>
    <row r="9" spans="1:8" x14ac:dyDescent="0.45">
      <c r="A9" s="2"/>
      <c r="B9" s="2"/>
      <c r="C9" s="2"/>
      <c r="D9" s="2"/>
      <c r="E9" s="12"/>
      <c r="H9" s="14"/>
    </row>
    <row r="10" spans="1:8" x14ac:dyDescent="0.45">
      <c r="A10" s="2"/>
      <c r="B10" s="2"/>
      <c r="C10" s="2"/>
      <c r="D10" s="2"/>
      <c r="E10" s="12"/>
    </row>
    <row r="11" spans="1:8" x14ac:dyDescent="0.45">
      <c r="A11" s="2"/>
      <c r="B11" s="2"/>
      <c r="C11" s="2"/>
      <c r="D11" s="2"/>
      <c r="E11" s="12"/>
    </row>
    <row r="12" spans="1:8" x14ac:dyDescent="0.45">
      <c r="A12" s="2"/>
      <c r="B12" s="2"/>
      <c r="C12" s="2"/>
      <c r="D12" s="2"/>
      <c r="E12" s="12"/>
    </row>
    <row r="13" spans="1:8" x14ac:dyDescent="0.45">
      <c r="A13" s="2"/>
      <c r="B13" s="2"/>
      <c r="C13" s="2"/>
      <c r="D13" s="2"/>
      <c r="E13" s="12"/>
    </row>
    <row r="14" spans="1:8" x14ac:dyDescent="0.45">
      <c r="A14" s="2"/>
      <c r="B14" s="2"/>
      <c r="C14" s="2"/>
      <c r="D14" s="2"/>
      <c r="E1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69850</xdr:rowOff>
              </from>
              <to>
                <xdr:col>4</xdr:col>
                <xdr:colOff>679450</xdr:colOff>
                <xdr:row>1</xdr:row>
                <xdr:rowOff>171450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지연 박</cp:lastModifiedBy>
  <cp:lastPrinted>2024-06-03T12:12:46Z</cp:lastPrinted>
  <dcterms:created xsi:type="dcterms:W3CDTF">2023-05-30T06:41:20Z</dcterms:created>
  <dcterms:modified xsi:type="dcterms:W3CDTF">2026-02-27T11:32:51Z</dcterms:modified>
</cp:coreProperties>
</file>