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지현\Desktop\"/>
    </mc:Choice>
  </mc:AlternateContent>
  <xr:revisionPtr revIDLastSave="0" documentId="13_ncr:1_{C3393D29-6268-482B-8E64-2F89B23B9240}" xr6:coauthVersionLast="47" xr6:coauthVersionMax="47" xr10:uidLastSave="{00000000-0000-0000-0000-000000000000}"/>
  <bookViews>
    <workbookView xWindow="7530" yWindow="0" windowWidth="21270" windowHeight="1560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5" i="3" a="1"/>
  <c r="I8" i="3" a="1"/>
  <c r="I11" i="3" a="1"/>
  <c r="I14" i="3" a="1"/>
  <c r="I17" i="3" a="1"/>
  <c r="I20" i="3" a="1"/>
  <c r="I23" i="3" a="1"/>
  <c r="I26" i="3" a="1"/>
  <c r="I9" i="3" a="1"/>
  <c r="I6" i="3" a="1"/>
  <c r="I12" i="3" a="1"/>
  <c r="I15" i="3" a="1"/>
  <c r="I18" i="3" a="1"/>
  <c r="I21" i="3" a="1"/>
  <c r="I24" i="3" a="1"/>
  <c r="I27" i="3" a="1"/>
  <c r="I10" i="3" a="1"/>
  <c r="I7" i="3" a="1"/>
  <c r="I13" i="3" a="1"/>
  <c r="I16" i="3" a="1"/>
  <c r="I19" i="3" a="1"/>
  <c r="I22" i="3" a="1"/>
  <c r="I25" i="3" a="1"/>
  <c r="I28" i="3" a="1"/>
  <c r="I4" i="3" a="1"/>
  <c r="I28" i="3" l="1"/>
  <c r="I25" i="3"/>
  <c r="I22" i="3"/>
  <c r="I19" i="3"/>
  <c r="I16" i="3"/>
  <c r="I13" i="3"/>
  <c r="I7" i="3"/>
  <c r="I10" i="3"/>
  <c r="I27" i="3"/>
  <c r="I24" i="3"/>
  <c r="I21" i="3"/>
  <c r="I18" i="3"/>
  <c r="I15" i="3"/>
  <c r="I12" i="3"/>
  <c r="I6" i="3"/>
  <c r="I9" i="3"/>
  <c r="I26" i="3"/>
  <c r="I23" i="3"/>
  <c r="I20" i="3"/>
  <c r="I17" i="3"/>
  <c r="I14" i="3"/>
  <c r="I11" i="3"/>
  <c r="I8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50FA6E38-2F5A-4EDF-AEEF-489A9B9FF712}" name="MS Access Database_Query1" type="1" refreshedVersion="8" background="1">
    <dbPr connection="DSN=MS Access Database;DBQ=C:\길벗컴활1급\03 최신기출문제\05 24년상시01\재활용센터.accdb;DefaultDir=C:\길벗컴활1급\03 최신기출문제\05 24년상시01;DriverId=25;FIL=MS Access;MaxBufferSize=2048;PageTimeout=5;" command="SELECT 센터관리.지역, 센터관리.운영구분, 센터관리.면적, 센터관리.보유차량_x000d__x000a_FROM `C:\길벗컴활1급\03 최신기출문제\05 24년상시01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<sst xmlns="http://schemas.openxmlformats.org/spreadsheetml/2006/main" count="536" uniqueCount="213">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</sst>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1-4743-A8BE-B5279A850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1-4743-A8BE-B5279A8508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1-4743-A8BE-B5279A8508F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1-4743-A8BE-B5279A8508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1-4743-A8BE-B5279A8508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1-4743-A8BE-B5279A8508F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CB6BCC4-162E-2A2D-6E48-8BEDD38A3BA7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3155E6A-3C1B-43AB-84CF-227122B22D83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지현" refreshedDate="46018.819332407409" backgroundQuery="1" createdVersion="8" refreshedVersion="8" minRefreshableVersion="3" recordCount="26" xr:uid="{5EC3FAFF-F1E2-4DA9-AD99-88228F7B30AC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FA9F77-1AD9-486B-BE1E-AD6E671509B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2" workbookViewId="0">
      <selection activeCell="I20" sqref="I20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AND(YEAR(D4)&gt;=2018,((RIGHT(H4,3)="일요일")+(RIGHT(H4,3)="공휴일")))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zoomScale="90" zoomScaleNormal="90" workbookViewId="0">
      <selection activeCell="I13" sqref="I13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ROUNDDOWN(AVERAGE(IF(($C$4:$C$28=K4)*(YEAR($I$2)-YEAR($D$4:$D$28)&gt;=20),$E$4:$E$28)),0)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ROUNDDOWN(AVERAGE(IF(($C$4:$C$28=K5)*(YEAR($I$2)-YEAR($D$4:$D$28)&gt;=20),$E$4:$E$28)),0)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",SUM(($B$4:$B$28=K9)*($C$4:$C$28="직영")),"곳 - 위탁 ",SUM(($B$4:$B$28=K9)*($C$4:$C$28="위탁")),"곳")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16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",SUM(($B$4:$B$28=K10)*($C$4:$C$28="직영")),"곳 - 위탁 ",SUM(($B$4:$B$28=K10)*($C$4:$C$28="위탁")),"곳")</f>
        <v>직영 1곳 - 위탁 2곳</v>
      </c>
      <c r="M10" s="1" t="str">
        <f t="shared" ref="M10:M16" si="1">TEXT(COUNTIFS($B$4:$B$28,$K10,$F$4:$F$28,"*"&amp;M$8&amp;"*")/COUNTIF($B$4:$B$28,$K10),"0%")</f>
        <v>67%</v>
      </c>
      <c r="N10" s="1" t="str">
        <f t="shared" si="0"/>
        <v>33%</v>
      </c>
      <c r="O10" s="1" t="str">
        <f t="shared" si="0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",SUM(($B$4:$B$28=K11)*($C$4:$C$28="직영")),"곳 - 위탁 ",SUM(($B$4:$B$28=K11)*($C$4:$C$28="위탁")),"곳")</f>
        <v>직영 1곳 - 위탁 2곳</v>
      </c>
      <c r="M11" s="1" t="str">
        <f t="shared" si="1"/>
        <v>67%</v>
      </c>
      <c r="N11" s="1" t="str">
        <f t="shared" si="0"/>
        <v>67%</v>
      </c>
      <c r="O11" s="1" t="str">
        <f t="shared" si="0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",SUM(($B$4:$B$28=K12)*($C$4:$C$28="직영")),"곳 - 위탁 ",SUM(($B$4:$B$28=K12)*($C$4:$C$28="위탁")),"곳")</f>
        <v>직영 2곳 - 위탁 2곳</v>
      </c>
      <c r="M12" s="1" t="str">
        <f t="shared" si="1"/>
        <v>50%</v>
      </c>
      <c r="N12" s="1" t="str">
        <f t="shared" si="0"/>
        <v>25%</v>
      </c>
      <c r="O12" s="1" t="str">
        <f t="shared" si="0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",SUM(($B$4:$B$28=K13)*($C$4:$C$28="직영")),"곳 - 위탁 ",SUM(($B$4:$B$28=K13)*($C$4:$C$28="위탁")),"곳")</f>
        <v>직영 2곳 - 위탁 2곳</v>
      </c>
      <c r="M13" s="1" t="str">
        <f t="shared" si="1"/>
        <v>75%</v>
      </c>
      <c r="N13" s="1" t="str">
        <f t="shared" si="0"/>
        <v>50%</v>
      </c>
      <c r="O13" s="1" t="str">
        <f t="shared" si="0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",SUM(($B$4:$B$28=K14)*($C$4:$C$28="직영")),"곳 - 위탁 ",SUM(($B$4:$B$28=K14)*($C$4:$C$28="위탁")),"곳")</f>
        <v>직영 2곳 - 위탁 1곳</v>
      </c>
      <c r="M14" s="1" t="str">
        <f t="shared" si="1"/>
        <v>67%</v>
      </c>
      <c r="N14" s="1" t="str">
        <f t="shared" si="0"/>
        <v>33%</v>
      </c>
      <c r="O14" s="1" t="str">
        <f t="shared" si="0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",SUM(($B$4:$B$28=K15)*($C$4:$C$28="직영")),"곳 - 위탁 ",SUM(($B$4:$B$28=K15)*($C$4:$C$28="위탁")),"곳")</f>
        <v>직영 0곳 - 위탁 2곳</v>
      </c>
      <c r="M15" s="1" t="str">
        <f t="shared" si="1"/>
        <v>0%</v>
      </c>
      <c r="N15" s="1" t="str">
        <f t="shared" si="0"/>
        <v>100%</v>
      </c>
      <c r="O15" s="1" t="str">
        <f t="shared" si="0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",SUM(($B$4:$B$28=K16)*($C$4:$C$28="직영")),"곳 - 위탁 ",SUM(($B$4:$B$28=K16)*($C$4:$C$28="위탁")),"곳")</f>
        <v>직영 2곳 - 위탁 0곳</v>
      </c>
      <c r="M16" s="1" t="str">
        <f t="shared" si="1"/>
        <v>50%</v>
      </c>
      <c r="N16" s="1" t="str">
        <f t="shared" si="0"/>
        <v>50%</v>
      </c>
      <c r="O16" s="1" t="str">
        <f t="shared" si="0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INDEX($A$4:$A$28,MATCH(MAX(($C$4:$C$28=K20)*$E$4:$E$28),($C$4:$C$28=K20)*$E$4:$E$28,0))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INDEX($A$4:$A$28,MATCH(MAX(($C$4:$C$28=K21)*$E$4:$E$28),($C$4:$C$28=K21)*$E$4:$E$28,0))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4" sqref="A4"/>
    </sheetView>
  </sheetViews>
  <sheetFormatPr defaultRowHeight="16.5" x14ac:dyDescent="0.3"/>
  <cols>
    <col min="2" max="2" width="14.875" bestFit="1" customWidth="1"/>
    <col min="3" max="3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210</v>
      </c>
    </row>
    <row r="4" spans="1:3" x14ac:dyDescent="0.3">
      <c r="A4" t="s">
        <v>108</v>
      </c>
      <c r="C4" s="17"/>
    </row>
    <row r="5" spans="1:3" x14ac:dyDescent="0.3">
      <c r="B5" t="s">
        <v>208</v>
      </c>
      <c r="C5" s="17">
        <v>226.5</v>
      </c>
    </row>
    <row r="6" spans="1:3" x14ac:dyDescent="0.3">
      <c r="B6" t="s">
        <v>209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208</v>
      </c>
      <c r="C9" s="17">
        <v>265.33333333333331</v>
      </c>
    </row>
    <row r="10" spans="1:3" x14ac:dyDescent="0.3">
      <c r="B10" t="s">
        <v>209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208</v>
      </c>
      <c r="C13" s="17">
        <v>239.33333333333334</v>
      </c>
    </row>
    <row r="14" spans="1:3" x14ac:dyDescent="0.3">
      <c r="B14" t="s">
        <v>209</v>
      </c>
      <c r="C14" s="17">
        <v>1.6666666666666667</v>
      </c>
    </row>
    <row r="15" spans="1:3" x14ac:dyDescent="0.3">
      <c r="C15" s="17"/>
    </row>
    <row r="16" spans="1:3" x14ac:dyDescent="0.3">
      <c r="A16" t="s">
        <v>211</v>
      </c>
      <c r="C16" s="17">
        <v>245.875</v>
      </c>
    </row>
    <row r="17" spans="1:3" x14ac:dyDescent="0.3">
      <c r="A17" t="s">
        <v>212</v>
      </c>
      <c r="C17" s="17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N19" sqref="N19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9" sqref="I9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K4" sqref="K4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G16" sqref="G16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임지현</cp:lastModifiedBy>
  <cp:lastPrinted>2024-06-03T12:12:46Z</cp:lastPrinted>
  <dcterms:created xsi:type="dcterms:W3CDTF">2023-05-30T06:41:20Z</dcterms:created>
  <dcterms:modified xsi:type="dcterms:W3CDTF">2025-12-27T11:48:40Z</dcterms:modified>
</cp:coreProperties>
</file>