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lsam kim\Desktop\2025_총정리_컴활1급실기_실습자료_250715\기출\01회\"/>
    </mc:Choice>
  </mc:AlternateContent>
  <xr:revisionPtr revIDLastSave="0" documentId="13_ncr:1_{BDB23C6D-9FD7-4476-94C9-6E37C45D5FA9}" xr6:coauthVersionLast="47" xr6:coauthVersionMax="47" xr10:uidLastSave="{00000000-0000-0000-0000-000000000000}"/>
  <bookViews>
    <workbookView xWindow="-108" yWindow="-108" windowWidth="23256" windowHeight="1245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3" l="1" a="1"/>
  <c r="M10" i="3" s="1"/>
  <c r="N10" i="3" a="1"/>
  <c r="N10" i="3"/>
  <c r="O10" i="3" a="1"/>
  <c r="O10" i="3"/>
  <c r="M11" i="3" a="1"/>
  <c r="M11" i="3"/>
  <c r="N11" i="3" a="1"/>
  <c r="N11" i="3" s="1"/>
  <c r="O11" i="3" a="1"/>
  <c r="O11" i="3"/>
  <c r="M12" i="3" a="1"/>
  <c r="M12" i="3"/>
  <c r="N12" i="3" a="1"/>
  <c r="N12" i="3"/>
  <c r="O12" i="3" a="1"/>
  <c r="O12" i="3" s="1"/>
  <c r="M13" i="3" a="1"/>
  <c r="M13" i="3"/>
  <c r="N13" i="3" a="1"/>
  <c r="N13" i="3" s="1"/>
  <c r="O13" i="3" a="1"/>
  <c r="O13" i="3"/>
  <c r="M14" i="3" a="1"/>
  <c r="M14" i="3" s="1"/>
  <c r="N14" i="3" a="1"/>
  <c r="N14" i="3"/>
  <c r="O14" i="3" a="1"/>
  <c r="O14" i="3"/>
  <c r="M15" i="3" a="1"/>
  <c r="M15" i="3" s="1"/>
  <c r="N15" i="3" a="1"/>
  <c r="N15" i="3" s="1"/>
  <c r="O15" i="3" a="1"/>
  <c r="O15" i="3" s="1"/>
  <c r="M16" i="3" a="1"/>
  <c r="M16" i="3" s="1"/>
  <c r="N16" i="3" a="1"/>
  <c r="N16" i="3" s="1"/>
  <c r="O16" i="3" a="1"/>
  <c r="O16" i="3" s="1"/>
  <c r="N9" i="3" a="1"/>
  <c r="N9" i="3" s="1"/>
  <c r="O9" i="3" a="1"/>
  <c r="O9" i="3" s="1"/>
  <c r="M9" i="3" a="1"/>
  <c r="M9" i="3" s="1"/>
  <c r="L10" i="3" a="1"/>
  <c r="L10" i="3" s="1"/>
  <c r="L11" i="3" a="1"/>
  <c r="L11" i="3"/>
  <c r="L12" i="3" a="1"/>
  <c r="L12" i="3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L21" i="3" a="1"/>
  <c r="L21" i="3" s="1"/>
  <c r="L20" i="3" a="1"/>
  <c r="L20" i="3" s="1"/>
  <c r="A31" i="1"/>
  <c r="I6" i="3" a="1"/>
  <c r="I10" i="3" a="1"/>
  <c r="I14" i="3" a="1"/>
  <c r="I18" i="3" a="1"/>
  <c r="I22" i="3" a="1"/>
  <c r="I26" i="3" a="1"/>
  <c r="I7" i="3" a="1"/>
  <c r="I11" i="3" a="1"/>
  <c r="I15" i="3" a="1"/>
  <c r="I19" i="3" a="1"/>
  <c r="I23" i="3" a="1"/>
  <c r="I27" i="3" a="1"/>
  <c r="I8" i="3" a="1"/>
  <c r="I12" i="3" a="1"/>
  <c r="I16" i="3" a="1"/>
  <c r="I20" i="3" a="1"/>
  <c r="I24" i="3" a="1"/>
  <c r="I28" i="3" a="1"/>
  <c r="I5" i="3" a="1"/>
  <c r="I9" i="3" a="1"/>
  <c r="I13" i="3" a="1"/>
  <c r="I17" i="3" a="1"/>
  <c r="I21" i="3" a="1"/>
  <c r="I25" i="3" a="1"/>
  <c r="I4" i="3" a="1"/>
  <c r="I25" i="3" l="1"/>
  <c r="I21" i="3"/>
  <c r="I17" i="3"/>
  <c r="I13" i="3"/>
  <c r="I9" i="3"/>
  <c r="I5" i="3"/>
  <c r="I28" i="3"/>
  <c r="I24" i="3"/>
  <c r="I20" i="3"/>
  <c r="I16" i="3"/>
  <c r="I12" i="3"/>
  <c r="I8" i="3"/>
  <c r="I27" i="3"/>
  <c r="I23" i="3"/>
  <c r="I19" i="3"/>
  <c r="I15" i="3"/>
  <c r="I11" i="3"/>
  <c r="I7" i="3"/>
  <c r="I26" i="3"/>
  <c r="I22" i="3"/>
  <c r="I18" i="3"/>
  <c r="I14" i="3"/>
  <c r="I10" i="3"/>
  <c r="I6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3562EB4E-6E7A-49F1-B090-778600790593}" name="MS Access Database_Query1" type="1" refreshedVersion="8" background="1">
    <dbPr connection="DSN=MS Access Database;DBQ=C:\Users\seulsam kim\Desktop\길벗컴활1급총정리_update_20250108\기출\01회\재활용센터.accdb;DefaultDir=C:\Users\seulsam kim\Desktop\길벗컴활1급총정리_update_20250108\기출\01회;DriverId=25;FIL=MS Access;MaxBufferSize=2048;PageTimeout=5;" command="SELECT 센터관리.지역, 센터관리.운영구분, 센터관리.면적, 센터관리.보유차량_x000d__x000a_FROM 센터관리 센터관리_x000d__x000a_WHERE (센터관리.지역 Like '%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<sst xmlns="http://schemas.openxmlformats.org/spreadsheetml/2006/main" count="536" uniqueCount="221">
  <si>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</si>
  <si>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</si>
  <si>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</si>
  <si>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</si>
  <si>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</si>
  <si>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</si>
  <si>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</si>
  <si>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</si>
  <si>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</si>
  <si>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</si>
  <si>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</si>
  <si>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</si>
  <si>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</si>
  <si>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</si>
  <si>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</si>
  <si>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</si>
  <si>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</si>
  <si>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</si>
  <si>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</si>
  <si>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</si>
  <si>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</si>
  <si>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</si>
  <si>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</si>
  <si>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</si>
  <si>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</si>
  <si>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</si>
  <si>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</si>
  <si>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</si>
  <si>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</si>
  <si>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</si>
  <si>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</si>
  <si>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</si>
  <si>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</si>
  <si>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</si>
  <si>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</si>
  <si>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</si>
  <si>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</si>
  <si>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</si>
  <si>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</si>
  <si>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</si>
  <si>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</si>
  <si>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</si>
  <si>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</si>
  <si>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</si>
  <si>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</si>
  <si>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</si>
  <si>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</si>
  <si>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</si>
  <si>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</si>
  <si>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</si>
  <si>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</si>
  <si>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</si>
  <si>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</si>
  <si>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</si>
  <si>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</si>
  <si>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</si>
  <si>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</si>
  <si>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</si>
  <si>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</si>
  <si>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</si>
  <si>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</si>
  <si>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</si>
  <si>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</si>
  <si>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</si>
  <si>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</si>
  <si>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</si>
  <si>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</si>
  <si>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</si>
  <si>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</si>
  <si>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</si>
  <si>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</si>
  <si>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</si>
  <si>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</si>
  <si>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</si>
  <si>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</si>
  <si>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</si>
  <si>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</si>
  <si>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</si>
  <si>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</si>
  <si>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</si>
  <si>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</si>
  <si>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</si>
  <si>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</si>
  <si>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</si>
  <si>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</si>
  <si>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</si>
  <si>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</si>
  <si>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</si>
  <si>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</si>
  <si>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</si>
  <si>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</si>
  <si>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</si>
  <si>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</si>
  <si>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</si>
  <si>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</si>
  <si>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</si>
  <si>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</si>
  <si>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</si>
  <si>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</si>
  <si>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</si>
  <si>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</si>
  <si>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</si>
  <si>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</si>
  <si>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</si>
  <si>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</si>
  <si>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</si>
  <si>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</si>
  <si>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</si>
  <si>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</si>
  <si>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</si>
  <si>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</si>
  <si>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</si>
  <si>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</si>
  <si>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</si>
  <si>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</si>
  <si>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</si>
  <si>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</si>
  <si>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</si>
  <si>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</si>
  <si>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</si>
  <si>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</si>
  <si>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</si>
  <si>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</si>
  <si>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</si>
  <si>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</si>
  <si>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</si>
  <si>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</si>
  <si>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</si>
  <si>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</si>
  <si>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</si>
  <si>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</si>
  <si>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</si>
  <si>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</si>
  <si>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</si>
  <si>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</si>
  <si>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</si>
  <si>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</si>
  <si>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</si>
  <si>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</si>
  <si>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</si>
  <si>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</si>
  <si>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</si>
  <si>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</si>
  <si>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</si>
  <si>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</si>
  <si>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</si>
  <si>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</si>
  <si>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</si>
  <si>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</si>
  <si>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</si>
  <si>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</si>
  <si>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</si>
  <si>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</si>
  <si>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</si>
  <si>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</si>
  <si>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</si>
  <si>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</si>
  <si>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</si>
  <si>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</si>
  <si>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</si>
  <si>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</si>
  <si>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</si>
  <si>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</si>
  <si>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</si>
  <si>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</si>
  <si>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</si>
  <si>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</si>
  <si>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</si>
  <si>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</si>
  <si>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</si>
  <si>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</si>
  <si>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</si>
  <si>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</si>
  <si>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</si>
  <si>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</si>
  <si>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</si>
  <si>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</si>
  <si>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</si>
  <si>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</si>
  <si>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</si>
  <si>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</si>
  <si>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</si>
  <si>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</si>
  <si>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</si>
  <si>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</si>
  <si>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</si>
  <si>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</si>
  <si>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</si>
  <si>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</si>
  <si>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</si>
  <si>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</si>
  <si>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</si>
  <si>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</si>
  <si>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</si>
  <si>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</si>
  <si>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</si>
  <si>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</si>
  <si>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</si>
  <si>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</si>
  <si>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</si>
  <si>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</si>
  <si>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</si>
  <si>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</si>
  <si>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</si>
  <si>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</si>
  <si>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</si>
  <si>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</si>
  <si>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센터코드</t>
    <phoneticPr fontId="1" type="noConversion"/>
  </si>
  <si>
    <t>지역</t>
    <phoneticPr fontId="1" type="noConversion"/>
  </si>
  <si>
    <t>개설일</t>
    <phoneticPr fontId="1" type="noConversion"/>
  </si>
  <si>
    <t>면적</t>
    <phoneticPr fontId="1" type="noConversion"/>
  </si>
  <si>
    <t>휴무일정보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</si>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</sst>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\▲0%;[Magenta]\▼\-0%;0;[Red]\※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6BF-4129-8C16-A1DA96F180A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86BF-4129-8C16-A1DA96F180A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ound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49B3595-2616-D056-82A3-7F866663CE8D}"/>
            </a:ext>
          </a:extLst>
        </xdr:cNvPr>
        <xdr:cNvSpPr/>
      </xdr:nvSpPr>
      <xdr:spPr>
        <a:xfrm>
          <a:off x="549402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4CF1EDD9-E26B-DB60-EB87-B9C971695330}"/>
            </a:ext>
          </a:extLst>
        </xdr:cNvPr>
        <xdr:cNvSpPr/>
      </xdr:nvSpPr>
      <xdr:spPr>
        <a:xfrm>
          <a:off x="549402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lsam kim" refreshedDate="45907.909603935186" backgroundQuery="1" createdVersion="8" refreshedVersion="8" minRefreshableVersion="3" recordCount="8" xr:uid="{42EA2575-6669-4718-990C-27BCE501ED02}">
  <cacheSource type="external" connectionId="2"/>
  <cacheFields count="4">
    <cacheField name="지역" numFmtId="0" sqlType="-9">
      <sharedItems count="3">
        <s v="부산"/>
        <s v="울산"/>
        <s v="마산"/>
      </sharedItems>
    </cacheField>
    <cacheField name="운영구분" numFmtId="0" sqlType="-9">
      <sharedItems count="2">
        <s v="위탁"/>
        <s v="직영"/>
      </sharedItems>
    </cacheField>
    <cacheField name="면적" numFmtId="0" sqlType="4">
      <sharedItems containsSemiMixedTypes="0" containsString="0" containsNumber="1" containsInteger="1" minValue="149" maxValue="474" count="8">
        <n v="173"/>
        <n v="200"/>
        <n v="157"/>
        <n v="149"/>
        <n v="331"/>
        <n v="296"/>
        <n v="474"/>
        <n v="187"/>
      </sharedItems>
    </cacheField>
    <cacheField name="보유차량" numFmtId="0" sqlType="4">
      <sharedItems containsSemiMixedTypes="0" containsString="0" containsNumber="1" containsInteger="1" minValue="0" maxValue="3" count="4">
        <n v="2"/>
        <n v="3"/>
        <n v="0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x v="0"/>
  </r>
  <r>
    <x v="1"/>
    <x v="0"/>
    <x v="1"/>
    <x v="1"/>
  </r>
  <r>
    <x v="2"/>
    <x v="1"/>
    <x v="2"/>
    <x v="2"/>
  </r>
  <r>
    <x v="0"/>
    <x v="0"/>
    <x v="3"/>
    <x v="2"/>
  </r>
  <r>
    <x v="1"/>
    <x v="0"/>
    <x v="4"/>
    <x v="3"/>
  </r>
  <r>
    <x v="2"/>
    <x v="1"/>
    <x v="5"/>
    <x v="0"/>
  </r>
  <r>
    <x v="0"/>
    <x v="1"/>
    <x v="6"/>
    <x v="2"/>
  </r>
  <r>
    <x v="1"/>
    <x v="1"/>
    <x v="7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D5ABC8-5EE8-4816-A810-80B1172B302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4">
        <item x="2"/>
        <item x="0"/>
        <item x="1"/>
        <item t="default"/>
      </items>
    </pivotField>
    <pivotField axis="axisPage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/>
    </i>
    <i r="1">
      <x/>
    </i>
    <i r="1" i="1">
      <x v="1"/>
    </i>
    <i t="blank">
      <x/>
    </i>
    <i>
      <x v="1"/>
    </i>
    <i r="1">
      <x/>
    </i>
    <i r="1" i="1">
      <x v="1"/>
    </i>
    <i t="blank">
      <x v="1"/>
    </i>
    <i>
      <x v="2"/>
    </i>
    <i r="1">
      <x/>
    </i>
    <i r="1" i="1">
      <x v="1"/>
    </i>
    <i t="blank">
      <x v="2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0" numFmtId="177"/>
    <dataField name="평균 : 보유차량" fld="3" subtotal="average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abSelected="1" workbookViewId="0">
      <selection activeCell="H31" sqref="H31"/>
    </sheetView>
  </sheetViews>
  <sheetFormatPr defaultRowHeight="17.399999999999999" x14ac:dyDescent="0.4"/>
  <cols>
    <col min="1" max="1" width="8" customWidth="1"/>
    <col min="2" max="2" width="5.59765625" customWidth="1"/>
    <col min="3" max="3" width="10.8984375" bestFit="1" customWidth="1"/>
    <col min="4" max="4" width="12.09765625" customWidth="1"/>
    <col min="5" max="5" width="20.3984375" bestFit="1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5" t="s">
        <v>206</v>
      </c>
    </row>
    <row r="31" spans="1:8" x14ac:dyDescent="0.4">
      <c r="A31" t="b">
        <f>AND(YEAR($D4)&gt;=2018,(RIGHT($H4,3)="일요일")+(RIGHT($H4,3)="공휴일"))</f>
        <v>1</v>
      </c>
    </row>
    <row r="33" spans="1:5" x14ac:dyDescent="0.4">
      <c r="A33" t="s">
        <v>207</v>
      </c>
      <c r="B33" t="s">
        <v>208</v>
      </c>
      <c r="C33" t="s">
        <v>209</v>
      </c>
      <c r="D33" t="s">
        <v>210</v>
      </c>
      <c r="E33" t="s">
        <v>211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 xml:space="preserve">&amp;C&amp;"HY견고딕,보통"&amp;P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B1" sqref="B1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 xml:space="preserve"> </v>
      </c>
      <c r="K4" s="1" t="s">
        <v>19</v>
      </c>
      <c r="L4" s="2">
        <f t="array" ref="L4">ROUNDDOWN(AVERAGE(IF((YEAR($I$2)-YEAR($D$4:$D$28)&gt;=20)*($C$4:$C$28=$K4),$E$4:$E$28)),0)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ROUNDDOWN(AVERAGE(IF((YEAR($I$2)-YEAR($D$4:$D$28)&gt;=20)*($C$4:$C$28=$K5),$E$4:$E$28)),0)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 xml:space="preserve"> </v>
      </c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 xml:space="preserve"> </v>
      </c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 xml:space="preserve"> </v>
      </c>
      <c r="K9" s="1" t="s">
        <v>40</v>
      </c>
      <c r="L9" s="2" t="str">
        <f t="array" ref="L9">_xlfn.CONCAT("직영 ",SUM( ($B$4:$B$28=$K9)*($C$4:$C$28="직영")),"곳 - 위탁 ",SUM( ($B$4:$B$28=$K9)*($C$4:$C$28="위탁")),"곳")</f>
        <v>직영 3곳 - 위탁 1곳</v>
      </c>
      <c r="M9" s="1" t="str">
        <f t="array" ref="M9">TEXT(COUNTIFS( $B$4:$B$28,$K9,$F$4:$F$28,"*"&amp;M$8&amp;"*") / COUNTIF( $B$4:$B$28,$K9),"0%")</f>
        <v>75%</v>
      </c>
      <c r="N9" s="1" t="str">
        <f t="array" ref="N9">TEXT(COUNTIFS( $B$4:$B$28,$K9,$F$4:$F$28,"*"&amp;N$8&amp;"*") / COUNTIF( $B$4:$B$28,$K9),"0%")</f>
        <v>75%</v>
      </c>
      <c r="O9" s="1" t="str">
        <f t="array" ref="O9">TEXT(COUNTIFS( $B$4:$B$28,$K9,$F$4:$F$28,"*"&amp;O$8&amp;"*") / COUNTIF( $B$4:$B$28,$K9),"0%")</f>
        <v>50%</v>
      </c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 ($B$4:$B$28=$K10)*($C$4:$C$28="직영")),"곳 - 위탁 ",SUM( ($B$4:$B$28=$K10)*($C$4:$C$28="위탁")),"곳")</f>
        <v>직영 1곳 - 위탁 2곳</v>
      </c>
      <c r="M10" s="1" t="str">
        <f t="array" ref="M10">TEXT(COUNTIFS( $B$4:$B$28,$K10,$F$4:$F$28,"*"&amp;M$8&amp;"*") / COUNTIF( $B$4:$B$28,$K10),"0%")</f>
        <v>67%</v>
      </c>
      <c r="N10" s="1" t="str">
        <f t="array" ref="N10">TEXT(COUNTIFS( $B$4:$B$28,$K10,$F$4:$F$28,"*"&amp;N$8&amp;"*") / COUNTIF( $B$4:$B$28,$K10),"0%")</f>
        <v>33%</v>
      </c>
      <c r="O10" s="1" t="str">
        <f t="array" ref="O10">TEXT(COUNTIFS( $B$4:$B$28,$K10,$F$4:$F$28,"*"&amp;O$8&amp;"*") / COUNTIF( $B$4:$B$28,$K10),"0%")</f>
        <v>33%</v>
      </c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 xml:space="preserve"> </v>
      </c>
      <c r="K11" s="1" t="s">
        <v>21</v>
      </c>
      <c r="L11" s="2" t="str">
        <f t="array" ref="L11">_xlfn.CONCAT("직영 ",SUM( ($B$4:$B$28=$K11)*($C$4:$C$28="직영")),"곳 - 위탁 ",SUM( ($B$4:$B$28=$K11)*($C$4:$C$28="위탁")),"곳")</f>
        <v>직영 1곳 - 위탁 2곳</v>
      </c>
      <c r="M11" s="1" t="str">
        <f t="array" ref="M11">TEXT(COUNTIFS( $B$4:$B$28,$K11,$F$4:$F$28,"*"&amp;M$8&amp;"*") / COUNTIF( $B$4:$B$28,$K11),"0%")</f>
        <v>67%</v>
      </c>
      <c r="N11" s="1" t="str">
        <f t="array" ref="N11">TEXT(COUNTIFS( $B$4:$B$28,$K11,$F$4:$F$28,"*"&amp;N$8&amp;"*") / COUNTIF( $B$4:$B$28,$K11),"0%")</f>
        <v>67%</v>
      </c>
      <c r="O11" s="1" t="str">
        <f t="array" ref="O11">TEXT(COUNTIFS( $B$4:$B$28,$K11,$F$4:$F$28,"*"&amp;O$8&amp;"*") / COUNTIF( $B$4:$B$28,$K11),"0%")</f>
        <v>33%</v>
      </c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 xml:space="preserve"> </v>
      </c>
      <c r="K12" s="1" t="s">
        <v>25</v>
      </c>
      <c r="L12" s="2" t="str">
        <f t="array" ref="L12">_xlfn.CONCAT("직영 ",SUM( ($B$4:$B$28=$K12)*($C$4:$C$28="직영")),"곳 - 위탁 ",SUM( ($B$4:$B$28=$K12)*($C$4:$C$28="위탁")),"곳")</f>
        <v>직영 2곳 - 위탁 2곳</v>
      </c>
      <c r="M12" s="1" t="str">
        <f t="array" ref="M12">TEXT(COUNTIFS( $B$4:$B$28,$K12,$F$4:$F$28,"*"&amp;M$8&amp;"*") / COUNTIF( $B$4:$B$28,$K12),"0%")</f>
        <v>50%</v>
      </c>
      <c r="N12" s="1" t="str">
        <f t="array" ref="N12">TEXT(COUNTIFS( $B$4:$B$28,$K12,$F$4:$F$28,"*"&amp;N$8&amp;"*") / COUNTIF( $B$4:$B$28,$K12),"0%")</f>
        <v>25%</v>
      </c>
      <c r="O12" s="1" t="str">
        <f t="array" ref="O12">TEXT(COUNTIFS( $B$4:$B$28,$K12,$F$4:$F$28,"*"&amp;O$8&amp;"*") / COUNTIF( $B$4:$B$28,$K12),"0%")</f>
        <v>25%</v>
      </c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 ($B$4:$B$28=$K13)*($C$4:$C$28="직영")),"곳 - 위탁 ",SUM( ($B$4:$B$28=$K13)*($C$4:$C$28="위탁")),"곳")</f>
        <v>직영 2곳 - 위탁 2곳</v>
      </c>
      <c r="M13" s="1" t="str">
        <f t="array" ref="M13">TEXT(COUNTIFS( $B$4:$B$28,$K13,$F$4:$F$28,"*"&amp;M$8&amp;"*") / COUNTIF( $B$4:$B$28,$K13),"0%")</f>
        <v>75%</v>
      </c>
      <c r="N13" s="1" t="str">
        <f t="array" ref="N13">TEXT(COUNTIFS( $B$4:$B$28,$K13,$F$4:$F$28,"*"&amp;N$8&amp;"*") / COUNTIF( $B$4:$B$28,$K13),"0%")</f>
        <v>50%</v>
      </c>
      <c r="O13" s="1" t="str">
        <f t="array" ref="O13">TEXT(COUNTIFS( $B$4:$B$28,$K13,$F$4:$F$28,"*"&amp;O$8&amp;"*") / COUNTIF( $B$4:$B$28,$K13),"0%")</f>
        <v>25%</v>
      </c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_xlfn.CONCAT("직영 ",SUM( ($B$4:$B$28=$K14)*($C$4:$C$28="직영")),"곳 - 위탁 ",SUM( ($B$4:$B$28=$K14)*($C$4:$C$28="위탁")),"곳")</f>
        <v>직영 2곳 - 위탁 1곳</v>
      </c>
      <c r="M14" s="1" t="str">
        <f t="array" ref="M14">TEXT(COUNTIFS( $B$4:$B$28,$K14,$F$4:$F$28,"*"&amp;M$8&amp;"*") / COUNTIF( $B$4:$B$28,$K14),"0%")</f>
        <v>67%</v>
      </c>
      <c r="N14" s="1" t="str">
        <f t="array" ref="N14">TEXT(COUNTIFS( $B$4:$B$28,$K14,$F$4:$F$28,"*"&amp;N$8&amp;"*") / COUNTIF( $B$4:$B$28,$K14),"0%")</f>
        <v>33%</v>
      </c>
      <c r="O14" s="1" t="str">
        <f t="array" ref="O14">TEXT(COUNTIFS( $B$4:$B$28,$K14,$F$4:$F$28,"*"&amp;O$8&amp;"*") / COUNTIF( $B$4:$B$28,$K14),"0%")</f>
        <v>67%</v>
      </c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 xml:space="preserve"> </v>
      </c>
      <c r="K15" s="1" t="s">
        <v>50</v>
      </c>
      <c r="L15" s="2" t="str">
        <f t="array" ref="L15">_xlfn.CONCAT("직영 ",SUM( ($B$4:$B$28=$K15)*($C$4:$C$28="직영")),"곳 - 위탁 ",SUM( ($B$4:$B$28=$K15)*($C$4:$C$28="위탁")),"곳")</f>
        <v>직영 0곳 - 위탁 2곳</v>
      </c>
      <c r="M15" s="1" t="str">
        <f t="array" ref="M15">TEXT(COUNTIFS( $B$4:$B$28,$K15,$F$4:$F$28,"*"&amp;M$8&amp;"*") / COUNTIF( $B$4:$B$28,$K15),"0%")</f>
        <v>0%</v>
      </c>
      <c r="N15" s="1" t="str">
        <f t="array" ref="N15">TEXT(COUNTIFS( $B$4:$B$28,$K15,$F$4:$F$28,"*"&amp;N$8&amp;"*") / COUNTIF( $B$4:$B$28,$K15),"0%")</f>
        <v>100%</v>
      </c>
      <c r="O15" s="1" t="str">
        <f t="array" ref="O15">TEXT(COUNTIFS( $B$4:$B$28,$K15,$F$4:$F$28,"*"&amp;O$8&amp;"*") / COUNTIF( $B$4:$B$28,$K15),"0%")</f>
        <v>50%</v>
      </c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 xml:space="preserve"> </v>
      </c>
      <c r="K16" s="1" t="s">
        <v>32</v>
      </c>
      <c r="L16" s="2" t="str">
        <f t="array" ref="L16">_xlfn.CONCAT("직영 ",SUM( ($B$4:$B$28=$K16)*($C$4:$C$28="직영")),"곳 - 위탁 ",SUM( ($B$4:$B$28=$K16)*($C$4:$C$28="위탁")),"곳")</f>
        <v>직영 2곳 - 위탁 0곳</v>
      </c>
      <c r="M16" s="1" t="str">
        <f t="array" ref="M16">TEXT(COUNTIFS( $B$4:$B$28,$K16,$F$4:$F$28,"*"&amp;M$8&amp;"*") / COUNTIF( $B$4:$B$28,$K16),"0%")</f>
        <v>50%</v>
      </c>
      <c r="N16" s="1" t="str">
        <f t="array" ref="N16">TEXT(COUNTIFS( $B$4:$B$28,$K16,$F$4:$F$28,"*"&amp;N$8&amp;"*") / COUNTIF( $B$4:$B$28,$K16),"0%")</f>
        <v>50%</v>
      </c>
      <c r="O16" s="1" t="str">
        <f t="array" ref="O16">TEXT(COUNTIFS( $B$4:$B$28,$K16,$F$4:$F$28,"*"&amp;O$8&amp;"*") / COUNTIF( $B$4:$B$28,$K16),"0%")</f>
        <v>100%</v>
      </c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 xml:space="preserve"> </v>
      </c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 cm="1">
        <f t="array" ref="L20">INDEX($A$4:$A$28, MATCH( MAX( ($C$4:$C$28=$K20)*$E$4:$E$28),($C$4:$C$28=$K20)*$E$4:$E$28,0 ))</f>
        <v>c01</v>
      </c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 cm="1">
        <f t="array" ref="L21">INDEX($A$4:$A$28, MATCH( MAX( ($C$4:$C$28=$K21)*$E$4:$E$28),($C$4:$C$28=$K21)*$E$4:$E$28,0 ))</f>
        <v>d08</v>
      </c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 xml:space="preserve"> </v>
      </c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 xml:space="preserve"> </v>
      </c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 xml:space="preserve"> </v>
      </c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 xml:space="preserve"> </v>
      </c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 xml:space="preserve"> 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A7" sqref="A7"/>
    </sheetView>
  </sheetViews>
  <sheetFormatPr defaultRowHeight="17.399999999999999" x14ac:dyDescent="0.4"/>
  <cols>
    <col min="1" max="1" width="8.59765625" bestFit="1" customWidth="1"/>
    <col min="2" max="2" width="14.09765625" bestFit="1" customWidth="1"/>
    <col min="3" max="3" width="6.5" bestFit="1" customWidth="1"/>
  </cols>
  <sheetData>
    <row r="1" spans="1:3" x14ac:dyDescent="0.4">
      <c r="A1" s="16" t="s">
        <v>86</v>
      </c>
      <c r="B1" t="s">
        <v>212</v>
      </c>
    </row>
    <row r="3" spans="1:3" x14ac:dyDescent="0.4">
      <c r="A3" s="16" t="s">
        <v>85</v>
      </c>
      <c r="B3" s="16" t="s">
        <v>215</v>
      </c>
    </row>
    <row r="4" spans="1:3" x14ac:dyDescent="0.4">
      <c r="A4" t="s">
        <v>108</v>
      </c>
      <c r="C4" s="17"/>
    </row>
    <row r="5" spans="1:3" x14ac:dyDescent="0.4">
      <c r="B5" t="s">
        <v>213</v>
      </c>
      <c r="C5" s="17">
        <v>226.5</v>
      </c>
    </row>
    <row r="6" spans="1:3" x14ac:dyDescent="0.4">
      <c r="B6" t="s">
        <v>214</v>
      </c>
      <c r="C6" s="17">
        <v>1</v>
      </c>
    </row>
    <row r="7" spans="1:3" x14ac:dyDescent="0.4">
      <c r="C7" s="17"/>
    </row>
    <row r="8" spans="1:3" x14ac:dyDescent="0.4">
      <c r="A8" t="s">
        <v>92</v>
      </c>
      <c r="C8" s="17"/>
    </row>
    <row r="9" spans="1:3" x14ac:dyDescent="0.4">
      <c r="B9" t="s">
        <v>213</v>
      </c>
      <c r="C9" s="17">
        <v>265.33333333333331</v>
      </c>
    </row>
    <row r="10" spans="1:3" x14ac:dyDescent="0.4">
      <c r="B10" t="s">
        <v>214</v>
      </c>
      <c r="C10" s="17">
        <v>0.66666666666666663</v>
      </c>
    </row>
    <row r="11" spans="1:3" x14ac:dyDescent="0.4">
      <c r="C11" s="17"/>
    </row>
    <row r="12" spans="1:3" x14ac:dyDescent="0.4">
      <c r="A12" t="s">
        <v>96</v>
      </c>
      <c r="C12" s="17"/>
    </row>
    <row r="13" spans="1:3" x14ac:dyDescent="0.4">
      <c r="B13" t="s">
        <v>213</v>
      </c>
      <c r="C13" s="17">
        <v>239.33333333333334</v>
      </c>
    </row>
    <row r="14" spans="1:3" x14ac:dyDescent="0.4">
      <c r="B14" t="s">
        <v>214</v>
      </c>
      <c r="C14" s="17">
        <v>1.6666666666666667</v>
      </c>
    </row>
    <row r="15" spans="1:3" x14ac:dyDescent="0.4">
      <c r="C15" s="17"/>
    </row>
    <row r="16" spans="1:3" x14ac:dyDescent="0.4">
      <c r="A16" t="s">
        <v>216</v>
      </c>
      <c r="C16" s="17">
        <v>245.875</v>
      </c>
    </row>
    <row r="17" spans="1:3" x14ac:dyDescent="0.4">
      <c r="A17" t="s">
        <v>217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topLeftCell="A2" workbookViewId="0">
      <selection activeCell="H2" sqref="H2:I7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9.199218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218</v>
      </c>
      <c r="I2" s="9" t="s">
        <v>219</v>
      </c>
      <c r="J2" s="9" t="s">
        <v>220</v>
      </c>
    </row>
    <row r="3" spans="1:10" x14ac:dyDescent="0.4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4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4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4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4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4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E3" sqref="E3:E27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19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19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19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19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19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19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19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19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19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19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19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19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19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19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19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19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19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19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19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19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19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19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19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19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19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P18" sqref="P18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B2" sqref="B2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s="18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백서현</cp:lastModifiedBy>
  <cp:lastPrinted>2025-09-07T13:33:19Z</cp:lastPrinted>
  <dcterms:created xsi:type="dcterms:W3CDTF">2023-05-30T06:41:20Z</dcterms:created>
  <dcterms:modified xsi:type="dcterms:W3CDTF">2025-09-07T15:04:51Z</dcterms:modified>
</cp:coreProperties>
</file>