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기출\01회\"/>
    </mc:Choice>
  </mc:AlternateContent>
  <xr:revisionPtr revIDLastSave="0" documentId="13_ncr:1_{C6B119BD-35F1-47EC-A541-AA5867922F5D}" xr6:coauthVersionLast="47" xr6:coauthVersionMax="47" xr10:uidLastSave="{00000000-0000-0000-0000-000000000000}"/>
  <bookViews>
    <workbookView xWindow="-108" yWindow="-108" windowWidth="23256" windowHeight="12456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M10" i="3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N9" i="3"/>
  <c r="O9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I5" i="3" a="1"/>
  <c r="I25" i="3" a="1"/>
  <c r="I6" i="3" a="1"/>
  <c r="I10" i="3" a="1"/>
  <c r="I14" i="3" a="1"/>
  <c r="I18" i="3" a="1"/>
  <c r="I22" i="3" a="1"/>
  <c r="I26" i="3" a="1"/>
  <c r="I7" i="3" a="1"/>
  <c r="I11" i="3" a="1"/>
  <c r="I15" i="3" a="1"/>
  <c r="I19" i="3" a="1"/>
  <c r="I23" i="3" a="1"/>
  <c r="I27" i="3" a="1"/>
  <c r="I12" i="3" a="1"/>
  <c r="I16" i="3" a="1"/>
  <c r="I20" i="3" a="1"/>
  <c r="I28" i="3" a="1"/>
  <c r="I8" i="3" a="1"/>
  <c r="I24" i="3" a="1"/>
  <c r="I9" i="3" a="1"/>
  <c r="I13" i="3" a="1"/>
  <c r="I17" i="3" a="1"/>
  <c r="I21" i="3" a="1"/>
  <c r="I4" i="3" a="1"/>
  <c r="I21" i="3" l="1"/>
  <c r="I17" i="3"/>
  <c r="I13" i="3"/>
  <c r="I9" i="3"/>
  <c r="I24" i="3"/>
  <c r="I8" i="3"/>
  <c r="I28" i="3"/>
  <c r="I20" i="3"/>
  <c r="I16" i="3"/>
  <c r="I12" i="3"/>
  <c r="I27" i="3"/>
  <c r="I23" i="3"/>
  <c r="I19" i="3"/>
  <c r="I15" i="3"/>
  <c r="I11" i="3"/>
  <c r="I7" i="3"/>
  <c r="I26" i="3"/>
  <c r="I22" i="3"/>
  <c r="I18" i="3"/>
  <c r="I14" i="3"/>
  <c r="I10" i="3"/>
  <c r="I6" i="3"/>
  <c r="I25" i="3"/>
  <c r="I5" i="3"/>
  <c r="I4" i="3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4" i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81F61733-417B-4849-B6A4-51FF4EC44F31}" name="MS Access Database_Query1" type="1" refreshedVersion="8" background="1">
    <dbPr connection="DSN=MS Access Database;DBQ=C:\길벗컴활1급총정리_update_20250108\기출\01회\재활용센터.accdb;DefaultDir=C:\길벗컴활1급총정리_update_20250108\기출\01회;DriverId=25;FIL=MS Access;MaxBufferSize=2048;PageTimeout=5;" command="SELECT 센터관리.지역, 센터관리.운영구분, 센터관리.면적, 센터관리.보유차량_x000d__x000a_FROM `C:\길벗컴활1급총정리_update_20250108\기출\01회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<sst xmlns="http://schemas.openxmlformats.org/spreadsheetml/2006/main" count="539" uniqueCount="213">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</sst>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2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3">
    <cellStyle name="쉼표 [0]" xfId="1" builtinId="6"/>
    <cellStyle name="쉼표 [0] 2" xfId="2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72-451D-8BD9-CC22BCD981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2-451D-8BD9-CC22BCD981B5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2E72-451D-8BD9-CC22BCD981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72-451D-8BD9-CC22BCD981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2-451D-8BD9-CC22BCD98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2-451D-8BD9-CC22BCD981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72-451D-8BD9-CC22BCD981B5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2E72-451D-8BD9-CC22BCD981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2-451D-8BD9-CC22BCD981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2-451D-8BD9-CC22BCD98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5605C48-142A-FAB7-116D-0168DB80528D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84D9C6D-B6D4-D1BA-A7B2-92E5183E3307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449580</xdr:colOff>
          <xdr:row>1</xdr:row>
          <xdr:rowOff>137160</xdr:rowOff>
        </xdr:from>
        <xdr:to>
          <xdr:col>9</xdr:col>
          <xdr:colOff>632460</xdr:colOff>
          <xdr:row>3</xdr:row>
          <xdr:rowOff>22860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</xdr:colOff>
          <xdr:row>0</xdr:row>
          <xdr:rowOff>45720</xdr:rowOff>
        </xdr:from>
        <xdr:to>
          <xdr:col>3</xdr:col>
          <xdr:colOff>144780</xdr:colOff>
          <xdr:row>1</xdr:row>
          <xdr:rowOff>121920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진짜숙소예약</a:t>
              </a:r>
            </a:p>
          </xdr:txBody>
        </xdr:sp>
        <xdr:clientData fPrint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858.40856851852" backgroundQuery="1" createdVersion="8" refreshedVersion="8" minRefreshableVersion="3" recordCount="26" xr:uid="{E2DB9E4A-EB83-4088-993A-1E48DF9F968A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A5B9FA-83AE-4644-9EB8-5B9DECCF3C8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2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I39"/>
  <sheetViews>
    <sheetView topLeftCell="A10" workbookViewId="0">
      <selection activeCell="E14" sqref="E14"/>
    </sheetView>
  </sheetViews>
  <sheetFormatPr defaultRowHeight="17.399999999999999" x14ac:dyDescent="0.4"/>
  <cols>
    <col min="1" max="1" width="8" customWidth="1"/>
    <col min="2" max="2" width="5.59765625" customWidth="1"/>
    <col min="3" max="3" width="11.796875" customWidth="1"/>
    <col min="4" max="4" width="12.09765625" customWidth="1"/>
    <col min="5" max="5" width="19.796875" customWidth="1"/>
    <col min="6" max="6" width="35.3984375" customWidth="1"/>
    <col min="7" max="7" width="8.3984375" customWidth="1"/>
    <col min="8" max="8" width="20.59765625" customWidth="1"/>
  </cols>
  <sheetData>
    <row r="2" spans="1:9" x14ac:dyDescent="0.4">
      <c r="A2" t="s">
        <v>1</v>
      </c>
    </row>
    <row r="3" spans="1:9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9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  <c r="I4" t="b">
        <f>AND(YEAR(D4)&gt;=2018,(RIGHT(H4,3)="일요일")+(RIGHT(H4,3)="공휴일"))</f>
        <v>1</v>
      </c>
    </row>
    <row r="5" spans="1:9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  <c r="I5" t="b">
        <f t="shared" ref="I5:I28" si="0">AND(YEAR(D5)&gt;=2018,(RIGHT(H5,3)="일요일")+(RIGHT(H5,3)="공휴일"))</f>
        <v>1</v>
      </c>
    </row>
    <row r="6" spans="1:9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  <c r="I6" t="b">
        <f t="shared" si="0"/>
        <v>0</v>
      </c>
    </row>
    <row r="7" spans="1:9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  <c r="I7" t="b">
        <f t="shared" si="0"/>
        <v>0</v>
      </c>
    </row>
    <row r="8" spans="1:9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  <c r="I8" t="b">
        <f t="shared" si="0"/>
        <v>0</v>
      </c>
    </row>
    <row r="9" spans="1:9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  <c r="I9" t="b">
        <f t="shared" si="0"/>
        <v>0</v>
      </c>
    </row>
    <row r="10" spans="1:9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  <c r="I10" t="b">
        <f t="shared" si="0"/>
        <v>0</v>
      </c>
    </row>
    <row r="11" spans="1:9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  <c r="I11" t="b">
        <f t="shared" si="0"/>
        <v>0</v>
      </c>
    </row>
    <row r="12" spans="1:9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  <c r="I12" t="b">
        <f t="shared" si="0"/>
        <v>0</v>
      </c>
    </row>
    <row r="13" spans="1:9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  <c r="I13" t="b">
        <f t="shared" si="0"/>
        <v>0</v>
      </c>
    </row>
    <row r="14" spans="1:9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  <c r="I14" t="b">
        <f t="shared" si="0"/>
        <v>0</v>
      </c>
    </row>
    <row r="15" spans="1:9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  <c r="I15" t="b">
        <f t="shared" si="0"/>
        <v>0</v>
      </c>
    </row>
    <row r="16" spans="1:9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  <c r="I16" t="b">
        <f t="shared" si="0"/>
        <v>1</v>
      </c>
    </row>
    <row r="17" spans="1:9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  <c r="I17" t="b">
        <f t="shared" si="0"/>
        <v>1</v>
      </c>
    </row>
    <row r="18" spans="1:9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  <c r="I18" t="b">
        <f t="shared" si="0"/>
        <v>0</v>
      </c>
    </row>
    <row r="19" spans="1:9" x14ac:dyDescent="0.4">
      <c r="A19" s="1" t="s">
        <v>139</v>
      </c>
      <c r="B19" s="1" t="s">
        <v>105</v>
      </c>
      <c r="C19" s="1" t="s">
        <v>93</v>
      </c>
      <c r="D19" s="7">
        <v>43417</v>
      </c>
      <c r="E19" s="1">
        <v>168</v>
      </c>
      <c r="F19" s="2" t="s">
        <v>140</v>
      </c>
      <c r="G19" s="2">
        <v>0</v>
      </c>
      <c r="H19" s="2" t="s">
        <v>103</v>
      </c>
      <c r="I19" t="b">
        <f t="shared" si="0"/>
        <v>1</v>
      </c>
    </row>
    <row r="20" spans="1:9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  <c r="I20" t="b">
        <f t="shared" si="0"/>
        <v>0</v>
      </c>
    </row>
    <row r="21" spans="1:9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  <c r="I21" t="b">
        <f t="shared" si="0"/>
        <v>0</v>
      </c>
    </row>
    <row r="22" spans="1:9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  <c r="I22" t="b">
        <f t="shared" si="0"/>
        <v>0</v>
      </c>
    </row>
    <row r="23" spans="1:9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  <c r="I23" t="b">
        <f t="shared" si="0"/>
        <v>0</v>
      </c>
    </row>
    <row r="24" spans="1:9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  <c r="I24" t="b">
        <f t="shared" si="0"/>
        <v>0</v>
      </c>
    </row>
    <row r="25" spans="1:9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  <c r="I25" t="b">
        <f t="shared" si="0"/>
        <v>0</v>
      </c>
    </row>
    <row r="26" spans="1:9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  <c r="I26" t="b">
        <f t="shared" si="0"/>
        <v>0</v>
      </c>
    </row>
    <row r="27" spans="1:9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  <c r="I27" t="b">
        <f t="shared" si="0"/>
        <v>1</v>
      </c>
    </row>
    <row r="28" spans="1:9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  <c r="I28" t="b">
        <f t="shared" si="0"/>
        <v>0</v>
      </c>
    </row>
    <row r="30" spans="1:9" x14ac:dyDescent="0.4">
      <c r="A30" s="15" t="s">
        <v>206</v>
      </c>
    </row>
    <row r="31" spans="1:9" x14ac:dyDescent="0.4">
      <c r="A31" t="b">
        <f>AND(YEAR(D4)&gt;=2018,(RIGHT(H4,3)="일요일")+(RIGHT(H4,3)="공휴일"))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139</v>
      </c>
      <c r="B38" s="1" t="s">
        <v>105</v>
      </c>
      <c r="C38" s="7">
        <v>43417</v>
      </c>
      <c r="D38" s="1">
        <v>168</v>
      </c>
      <c r="E38" s="2" t="s">
        <v>103</v>
      </c>
    </row>
    <row r="39" spans="1:5" x14ac:dyDescent="0.4">
      <c r="A39" s="1" t="s">
        <v>43</v>
      </c>
      <c r="B39" s="1" t="s">
        <v>96</v>
      </c>
      <c r="C39" s="7">
        <v>45424</v>
      </c>
      <c r="D39" s="1">
        <v>187</v>
      </c>
      <c r="E39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topLeftCell="A7" workbookViewId="0">
      <selection activeCell="I4" sqref="I4:I28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4" width="5.5" customWidth="1"/>
    <col min="15" max="15" width="4.8984375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 cm="1">
        <f t="array" ref="L4">ROUNDDOWN(AVERAGE(IF((YEAR($I$2)-YEAR($D$4:$D$28)&gt;=20)*($C$4:$C$28=K4),$E$4:$E$28)),0)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 cm="1">
        <f t="array" ref="L5">ROUNDDOWN(AVERAGE(IF((YEAR($I$2)-YEAR($D$4:$D$28)&gt;=20)*($C$4:$C$28=K5),$E$4:$E$28)),0)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없음대)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",SUM(($B$4:$B$28=K9)*($C$4:$C$28="직영")),"곳 - 위탁 ",SUM(($B$4:$B$28=K9)*($C$4:$C$28="위탁")), 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16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",SUM(($B$4:$B$28=K10)*($C$4:$C$28="직영")),"곳 - 위탁 ",SUM(($B$4:$B$28=K10)*($C$4:$C$28="위탁")), "곳")</f>
        <v>직영 1곳 - 위탁 2곳</v>
      </c>
      <c r="M10" s="1" t="str">
        <f t="shared" ref="M10:M16" si="1">TEXT(COUNTIFS($B$4:$B$28,$K10,$F$4:$F$28,"*"&amp;M$8&amp;"*")/COUNTIF($B$4:$B$28,$K10),"0%")</f>
        <v>67%</v>
      </c>
      <c r="N10" s="1" t="str">
        <f t="shared" si="0"/>
        <v>33%</v>
      </c>
      <c r="O10" s="1" t="str">
        <f t="shared" si="0"/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",SUM(($B$4:$B$28=K11)*($C$4:$C$28="직영")),"곳 - 위탁 ",SUM(($B$4:$B$28=K11)*($C$4:$C$28="위탁")), "곳")</f>
        <v>직영 1곳 - 위탁 2곳</v>
      </c>
      <c r="M11" s="1" t="str">
        <f t="shared" si="1"/>
        <v>67%</v>
      </c>
      <c r="N11" s="1" t="str">
        <f t="shared" si="0"/>
        <v>67%</v>
      </c>
      <c r="O11" s="1" t="str">
        <f t="shared" si="0"/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",SUM(($B$4:$B$28=K12)*($C$4:$C$28="직영")),"곳 - 위탁 ",SUM(($B$4:$B$28=K12)*($C$4:$C$28="위탁")), "곳")</f>
        <v>직영 2곳 - 위탁 2곳</v>
      </c>
      <c r="M12" s="1" t="str">
        <f t="shared" si="1"/>
        <v>50%</v>
      </c>
      <c r="N12" s="1" t="str">
        <f t="shared" si="0"/>
        <v>25%</v>
      </c>
      <c r="O12" s="1" t="str">
        <f t="shared" si="0"/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",SUM(($B$4:$B$28=K13)*($C$4:$C$28="직영")),"곳 - 위탁 ",SUM(($B$4:$B$28=K13)*($C$4:$C$28="위탁")), "곳")</f>
        <v>직영 2곳 - 위탁 2곳</v>
      </c>
      <c r="M13" s="1" t="str">
        <f t="shared" si="1"/>
        <v>75%</v>
      </c>
      <c r="N13" s="1" t="str">
        <f t="shared" si="0"/>
        <v>50%</v>
      </c>
      <c r="O13" s="1" t="str">
        <f t="shared" si="0"/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없음대)</v>
      </c>
      <c r="K14" s="1" t="s">
        <v>28</v>
      </c>
      <c r="L14" s="2" t="str">
        <f t="array" ref="L14">_xlfn.CONCAT("직영 ",SUM(($B$4:$B$28=K14)*($C$4:$C$28="직영")),"곳 - 위탁 ",SUM(($B$4:$B$28=K14)*($C$4:$C$28="위탁")), "곳")</f>
        <v>직영 2곳 - 위탁 1곳</v>
      </c>
      <c r="M14" s="1" t="str">
        <f t="shared" si="1"/>
        <v>67%</v>
      </c>
      <c r="N14" s="1" t="str">
        <f t="shared" si="0"/>
        <v>33%</v>
      </c>
      <c r="O14" s="1" t="str">
        <f t="shared" si="0"/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",SUM(($B$4:$B$28=K15)*($C$4:$C$28="직영")),"곳 - 위탁 ",SUM(($B$4:$B$28=K15)*($C$4:$C$28="위탁")), "곳")</f>
        <v>직영 0곳 - 위탁 2곳</v>
      </c>
      <c r="M15" s="1" t="str">
        <f t="shared" si="1"/>
        <v>0%</v>
      </c>
      <c r="N15" s="1" t="str">
        <f t="shared" si="0"/>
        <v>100%</v>
      </c>
      <c r="O15" s="1" t="str">
        <f t="shared" si="0"/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",SUM(($B$4:$B$28=K16)*($C$4:$C$28="직영")),"곳 - 위탁 ",SUM(($B$4:$B$28=K16)*($C$4:$C$28="위탁")), "곳")</f>
        <v>직영 2곳 - 위탁 0곳</v>
      </c>
      <c r="M16" s="1" t="str">
        <f t="shared" si="1"/>
        <v>50%</v>
      </c>
      <c r="N16" s="1" t="str">
        <f t="shared" si="0"/>
        <v>50%</v>
      </c>
      <c r="O16" s="1" t="str">
        <f t="shared" si="0"/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없음대)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없음대)</v>
      </c>
      <c r="K20" s="1" t="s">
        <v>19</v>
      </c>
      <c r="L20" s="1" t="str">
        <f t="array" ref="L20">INDEX($A$4:$A$28,MATCH(MAX(($C$4:$C$28=K20)*$E$4:$E$28),($C$4:$C$28=K20)*$E$4:$E$28,0))</f>
        <v>c01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INDEX($A$4:$A$28,MATCH(MAX(($C$4:$C$28=K21)*$E$4:$E$28),($C$4:$C$28=K21)*$E$4:$E$28,0))</f>
        <v>d08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C6" sqref="C6"/>
    </sheetView>
  </sheetViews>
  <sheetFormatPr defaultRowHeight="17.399999999999999" x14ac:dyDescent="0.4"/>
  <cols>
    <col min="1" max="1" width="19.5" customWidth="1"/>
    <col min="2" max="2" width="14.09765625" bestFit="1" customWidth="1"/>
    <col min="3" max="3" width="6.5" bestFit="1" customWidth="1"/>
  </cols>
  <sheetData>
    <row r="1" spans="1:3" x14ac:dyDescent="0.4">
      <c r="A1" s="16" t="s">
        <v>86</v>
      </c>
      <c r="B1" t="s">
        <v>207</v>
      </c>
    </row>
    <row r="3" spans="1:3" x14ac:dyDescent="0.4">
      <c r="A3" s="16" t="s">
        <v>85</v>
      </c>
      <c r="B3" s="16" t="s">
        <v>210</v>
      </c>
    </row>
    <row r="4" spans="1:3" x14ac:dyDescent="0.4">
      <c r="A4" t="s">
        <v>108</v>
      </c>
      <c r="C4" s="17"/>
    </row>
    <row r="5" spans="1:3" x14ac:dyDescent="0.4">
      <c r="B5" t="s">
        <v>208</v>
      </c>
      <c r="C5" s="17">
        <v>226.5</v>
      </c>
    </row>
    <row r="6" spans="1:3" x14ac:dyDescent="0.4">
      <c r="B6" t="s">
        <v>209</v>
      </c>
      <c r="C6" s="17">
        <v>1</v>
      </c>
    </row>
    <row r="7" spans="1:3" x14ac:dyDescent="0.4">
      <c r="C7" s="17"/>
    </row>
    <row r="8" spans="1:3" x14ac:dyDescent="0.4">
      <c r="A8" t="s">
        <v>92</v>
      </c>
      <c r="C8" s="17"/>
    </row>
    <row r="9" spans="1:3" x14ac:dyDescent="0.4">
      <c r="B9" t="s">
        <v>208</v>
      </c>
      <c r="C9" s="17">
        <v>265.33333333333331</v>
      </c>
    </row>
    <row r="10" spans="1:3" x14ac:dyDescent="0.4">
      <c r="B10" t="s">
        <v>209</v>
      </c>
      <c r="C10" s="17">
        <v>0.66666666666666663</v>
      </c>
    </row>
    <row r="11" spans="1:3" x14ac:dyDescent="0.4">
      <c r="C11" s="17"/>
    </row>
    <row r="12" spans="1:3" x14ac:dyDescent="0.4">
      <c r="A12" t="s">
        <v>96</v>
      </c>
      <c r="C12" s="17"/>
    </row>
    <row r="13" spans="1:3" x14ac:dyDescent="0.4">
      <c r="B13" t="s">
        <v>208</v>
      </c>
      <c r="C13" s="17">
        <v>239.33333333333334</v>
      </c>
    </row>
    <row r="14" spans="1:3" x14ac:dyDescent="0.4">
      <c r="B14" t="s">
        <v>209</v>
      </c>
      <c r="C14" s="17">
        <v>1.6666666666666667</v>
      </c>
    </row>
    <row r="15" spans="1:3" x14ac:dyDescent="0.4">
      <c r="C15" s="17"/>
    </row>
    <row r="16" spans="1:3" x14ac:dyDescent="0.4">
      <c r="A16" t="s">
        <v>211</v>
      </c>
      <c r="C16" s="17">
        <v>245.875</v>
      </c>
    </row>
    <row r="17" spans="1:3" x14ac:dyDescent="0.4">
      <c r="A17" t="s">
        <v>212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10" sqref="L10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148</v>
      </c>
      <c r="I2" s="9" t="s">
        <v>150</v>
      </c>
      <c r="J2" s="9" t="s">
        <v>151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2">
      <dataRef ref="B2:D22" sheet="분석작업-2"/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9" sqref="I9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M9" sqref="M9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J16" sqref="J16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8</xdr:col>
                <xdr:colOff>449580</xdr:colOff>
                <xdr:row>1</xdr:row>
                <xdr:rowOff>137160</xdr:rowOff>
              </from>
              <to>
                <xdr:col>9</xdr:col>
                <xdr:colOff>632460</xdr:colOff>
                <xdr:row>3</xdr:row>
                <xdr:rowOff>22860</xdr:rowOff>
              </to>
            </anchor>
          </controlPr>
        </control>
      </mc:Choice>
      <mc:Fallback>
        <control shapeId="3073" r:id="rId4" name="cmd숙소예약"/>
      </mc:Fallback>
    </mc:AlternateContent>
    <mc:AlternateContent xmlns:mc="http://schemas.openxmlformats.org/markup-compatibility/2006">
      <mc:Choice Requires="x14">
        <control shapeId="3074" r:id="rId6" name="Button 2">
          <controlPr defaultSize="0" print="0" autoFill="0" autoPict="0" macro="[0]!숙소예약">
            <anchor moveWithCells="1" sizeWithCells="1">
              <from>
                <xdr:col>2</xdr:col>
                <xdr:colOff>15240</xdr:colOff>
                <xdr:row>0</xdr:row>
                <xdr:rowOff>45720</xdr:rowOff>
              </from>
              <to>
                <xdr:col>3</xdr:col>
                <xdr:colOff>144780</xdr:colOff>
                <xdr:row>1</xdr:row>
                <xdr:rowOff>121920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이세양</cp:lastModifiedBy>
  <cp:lastPrinted>2024-06-03T12:12:46Z</cp:lastPrinted>
  <dcterms:created xsi:type="dcterms:W3CDTF">2023-05-30T06:41:20Z</dcterms:created>
  <dcterms:modified xsi:type="dcterms:W3CDTF">2025-07-20T07:18:27Z</dcterms:modified>
</cp:coreProperties>
</file>