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0de626dfc083ae/바탕 화면/컴활1급 실기 기출문제집/길벗컴활1급총정리_update_20250108/기출/01회/"/>
    </mc:Choice>
  </mc:AlternateContent>
  <xr:revisionPtr revIDLastSave="11" documentId="13_ncr:1_{E3262E43-3FB8-4E05-A6A6-643A72DEECB3}" xr6:coauthVersionLast="47" xr6:coauthVersionMax="47" xr10:uidLastSave="{734E6215-1EDE-42D9-BC67-87F35E415E7D}"/>
  <bookViews>
    <workbookView xWindow="-98" yWindow="-98" windowWidth="21795" windowHeight="12975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/>
  <c r="L20" i="3" a="1"/>
  <c r="L20" i="3" s="1"/>
  <c r="N9" i="3" a="1"/>
  <c r="N9" i="3" s="1"/>
  <c r="O9" i="3" a="1"/>
  <c r="O9" i="3" s="1"/>
  <c r="N10" i="3" a="1"/>
  <c r="N10" i="3" s="1"/>
  <c r="O10" i="3" a="1"/>
  <c r="O10" i="3" s="1"/>
  <c r="N11" i="3" a="1"/>
  <c r="N11" i="3"/>
  <c r="O11" i="3" a="1"/>
  <c r="O11" i="3" s="1"/>
  <c r="N12" i="3" a="1"/>
  <c r="N12" i="3" s="1"/>
  <c r="O12" i="3" a="1"/>
  <c r="O12" i="3" s="1"/>
  <c r="N13" i="3" a="1"/>
  <c r="N13" i="3" s="1"/>
  <c r="O13" i="3" a="1"/>
  <c r="O13" i="3" s="1"/>
  <c r="N14" i="3" a="1"/>
  <c r="N14" i="3" s="1"/>
  <c r="O14" i="3" a="1"/>
  <c r="O14" i="3" s="1"/>
  <c r="N15" i="3" a="1"/>
  <c r="N15" i="3" s="1"/>
  <c r="O15" i="3" a="1"/>
  <c r="O15" i="3" s="1"/>
  <c r="N16" i="3" a="1"/>
  <c r="N16" i="3" s="1"/>
  <c r="O16" i="3" a="1"/>
  <c r="O16" i="3" s="1"/>
  <c r="M10" i="3" a="1"/>
  <c r="M10" i="3"/>
  <c r="M11" i="3" a="1"/>
  <c r="M11" i="3"/>
  <c r="M12" i="3" a="1"/>
  <c r="M12" i="3"/>
  <c r="M13" i="3" a="1"/>
  <c r="M13" i="3"/>
  <c r="M14" i="3" a="1"/>
  <c r="M14" i="3"/>
  <c r="M15" i="3" a="1"/>
  <c r="M15" i="3"/>
  <c r="M16" i="3" a="1"/>
  <c r="M16" i="3"/>
  <c r="M9" i="3" a="1"/>
  <c r="M9" i="3"/>
  <c r="L10" i="3" a="1"/>
  <c r="L10" i="3"/>
  <c r="L11" i="3" a="1"/>
  <c r="L11" i="3"/>
  <c r="L12" i="3" a="1"/>
  <c r="L12" i="3"/>
  <c r="L13" i="3" a="1"/>
  <c r="L13" i="3"/>
  <c r="L14" i="3" a="1"/>
  <c r="L14" i="3"/>
  <c r="L15" i="3" a="1"/>
  <c r="L15" i="3"/>
  <c r="L16" i="3" a="1"/>
  <c r="L16" i="3"/>
  <c r="L9" i="3" a="1"/>
  <c r="L9" i="3" s="1"/>
  <c r="L5" i="3" a="1"/>
  <c r="L5" i="3" s="1"/>
  <c r="L4" i="3" a="1"/>
  <c r="L4" i="3" s="1"/>
  <c r="J4" i="1"/>
  <c r="A31" i="1"/>
  <c r="I6" i="3" a="1"/>
  <c r="I17" i="3" a="1"/>
  <c r="I28" i="3" a="1"/>
  <c r="I7" i="3" a="1"/>
  <c r="I18" i="3" a="1"/>
  <c r="I8" i="3" a="1"/>
  <c r="I19" i="3" a="1"/>
  <c r="I9" i="3" a="1"/>
  <c r="I20" i="3" a="1"/>
  <c r="I10" i="3" a="1"/>
  <c r="I21" i="3" a="1"/>
  <c r="I11" i="3" a="1"/>
  <c r="I22" i="3" a="1"/>
  <c r="I12" i="3" a="1"/>
  <c r="I23" i="3" a="1"/>
  <c r="I13" i="3" a="1"/>
  <c r="I24" i="3" a="1"/>
  <c r="I14" i="3" a="1"/>
  <c r="I25" i="3" a="1"/>
  <c r="I15" i="3" a="1"/>
  <c r="I26" i="3" a="1"/>
  <c r="I5" i="3" a="1"/>
  <c r="I16" i="3" a="1"/>
  <c r="I27" i="3" a="1"/>
  <c r="I4" i="3" a="1"/>
  <c r="I27" i="3" l="1"/>
  <c r="I16" i="3"/>
  <c r="I5" i="3"/>
  <c r="I26" i="3"/>
  <c r="I15" i="3"/>
  <c r="I25" i="3"/>
  <c r="I14" i="3"/>
  <c r="I24" i="3"/>
  <c r="I13" i="3"/>
  <c r="I23" i="3"/>
  <c r="I12" i="3"/>
  <c r="I22" i="3"/>
  <c r="I11" i="3"/>
  <c r="I21" i="3"/>
  <c r="I10" i="3"/>
  <c r="I20" i="3"/>
  <c r="I9" i="3"/>
  <c r="I19" i="3"/>
  <c r="I8" i="3"/>
  <c r="I18" i="3"/>
  <c r="I7" i="3"/>
  <c r="I28" i="3"/>
  <c r="I17" i="3"/>
  <c r="I6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7A22A326-B710-4B06-93C1-C094D4CD9EE4}" name="MS Access Database_Query1" type="1" refreshedVersion="8" background="1">
    <dbPr connection="DSN=MS Access Database;DBQ=C:\Users\wook9\OneDrive\바탕 화면\컴활1급 실기 기출문제집\길벗컴활1급총정리_update_20250108\기출\01회\재활용센터.accdb;DefaultDir=C:\Users\wook9\OneDrive\바탕 화면\컴활1급 실기 기출문제집\길벗컴활1급총정리_update_20250108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<sst xmlns="http://schemas.openxmlformats.org/spreadsheetml/2006/main" count="536" uniqueCount="216">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</sst>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&quot;\-0%;0%;[Red]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C6-4452-AFCA-6C2DCDC3A06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6-4452-AFCA-6C2DCDC3A06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209550</xdr:rowOff>
    </xdr:from>
    <xdr:to>
      <xdr:col>7</xdr:col>
      <xdr:colOff>28575</xdr:colOff>
      <xdr:row>2</xdr:row>
      <xdr:rowOff>209550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3BB30D4-A464-9A53-DDE9-FA74E294F689}"/>
            </a:ext>
          </a:extLst>
        </xdr:cNvPr>
        <xdr:cNvSpPr/>
      </xdr:nvSpPr>
      <xdr:spPr>
        <a:xfrm>
          <a:off x="5505450" y="209550"/>
          <a:ext cx="8858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r>
            <a:rPr lang="en-US" altLang="ko-KR" sz="1100"/>
            <a:t>fn</a:t>
          </a:r>
          <a:r>
            <a:rPr lang="ko-KR" altLang="en-US" sz="1100"/>
            <a:t>비고 </a:t>
          </a:r>
          <a:r>
            <a:rPr lang="en-US" altLang="ko-KR" sz="1100"/>
            <a:t>= </a:t>
          </a:r>
          <a:r>
            <a:rPr lang="ko-KR" altLang="en-US" sz="1100"/>
            <a:t>휴무일정보 </a:t>
          </a:r>
          <a:r>
            <a:rPr lang="en-US" altLang="ko-KR" sz="1100"/>
            <a:t>&amp; "(</a:t>
          </a:r>
          <a:r>
            <a:rPr lang="ko-KR" altLang="en-US" sz="1100"/>
            <a:t>보유차량 없음</a:t>
          </a:r>
          <a:r>
            <a:rPr lang="en-US" altLang="ko-KR" sz="1100"/>
            <a:t>)"</a:t>
          </a:r>
          <a:endParaRPr lang="ko-KR" altLang="en-US" sz="1100"/>
        </a:p>
      </xdr:txBody>
    </xdr:sp>
    <xdr:clientData/>
  </xdr:twoCellAnchor>
  <xdr:twoCellAnchor>
    <xdr:from>
      <xdr:col>6</xdr:col>
      <xdr:colOff>9525</xdr:colOff>
      <xdr:row>4</xdr:row>
      <xdr:rowOff>0</xdr:rowOff>
    </xdr:from>
    <xdr:to>
      <xdr:col>7</xdr:col>
      <xdr:colOff>38100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79EDD32-8172-4560-B11A-697660221E33}"/>
            </a:ext>
          </a:extLst>
        </xdr:cNvPr>
        <xdr:cNvSpPr/>
      </xdr:nvSpPr>
      <xdr:spPr>
        <a:xfrm>
          <a:off x="5514975" y="857250"/>
          <a:ext cx="8858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현욱" refreshedDate="45822.41410717593" backgroundQuery="1" createdVersion="8" refreshedVersion="8" minRefreshableVersion="3" recordCount="26" xr:uid="{F9C500CD-4536-4FF6-98EE-AAA346EE9F3E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980C4C-1C53-44D3-928D-3D8B4CD9B51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J38"/>
  <sheetViews>
    <sheetView topLeftCell="A4" workbookViewId="0">
      <selection activeCell="F14" sqref="F14"/>
    </sheetView>
  </sheetViews>
  <sheetFormatPr defaultRowHeight="16.899999999999999" x14ac:dyDescent="0.6"/>
  <cols>
    <col min="1" max="1" width="8" customWidth="1"/>
    <col min="2" max="2" width="5.625" customWidth="1"/>
    <col min="3" max="3" width="10.5625" bestFit="1" customWidth="1"/>
    <col min="4" max="4" width="12.125" customWidth="1"/>
    <col min="5" max="5" width="19.875" bestFit="1" customWidth="1"/>
    <col min="6" max="6" width="35.375" customWidth="1"/>
    <col min="7" max="7" width="8.375" customWidth="1"/>
    <col min="8" max="8" width="20.625" customWidth="1"/>
  </cols>
  <sheetData>
    <row r="2" spans="1:10" x14ac:dyDescent="0.6">
      <c r="A2" t="s">
        <v>1</v>
      </c>
    </row>
    <row r="3" spans="1:10" x14ac:dyDescent="0.6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10" x14ac:dyDescent="0.6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  <c r="J4" t="b">
        <f>AND($C4="직영",ISEVEN(DAY($D4)))</f>
        <v>1</v>
      </c>
    </row>
    <row r="5" spans="1:10" x14ac:dyDescent="0.6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10" x14ac:dyDescent="0.6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10" x14ac:dyDescent="0.6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10" x14ac:dyDescent="0.6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10" x14ac:dyDescent="0.6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10" x14ac:dyDescent="0.6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10" x14ac:dyDescent="0.6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10" x14ac:dyDescent="0.6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10" x14ac:dyDescent="0.6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10" x14ac:dyDescent="0.6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10" x14ac:dyDescent="0.6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10" x14ac:dyDescent="0.6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6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6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6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6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6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6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6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6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6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6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6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6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6">
      <c r="A30" s="15" t="s">
        <v>206</v>
      </c>
    </row>
    <row r="31" spans="1:8" x14ac:dyDescent="0.6">
      <c r="A31" t="b">
        <f>AND(YEAR(D4)&gt;=2018,(RIGHT(H4,3)="일요일")+(RIGHT(H4,3)="공휴일"))</f>
        <v>1</v>
      </c>
    </row>
    <row r="33" spans="1:5" x14ac:dyDescent="0.6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6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6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6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6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6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A7" workbookViewId="0">
      <selection activeCell="I20" sqref="I20"/>
    </sheetView>
  </sheetViews>
  <sheetFormatPr defaultRowHeight="16.899999999999999" x14ac:dyDescent="0.6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6">
      <c r="A2" t="s">
        <v>0</v>
      </c>
      <c r="H2" t="s">
        <v>2</v>
      </c>
      <c r="I2" s="3">
        <v>45332</v>
      </c>
      <c r="K2" t="s">
        <v>3</v>
      </c>
    </row>
    <row r="3" spans="1:15" x14ac:dyDescent="0.6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6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ROUNDDOWN(AVERAGE(IF((YEAR($I$2)-YEAR($D$4:$D$28)&gt;=20)*($C$4:$C$28=K4),$E$4:$E$28)),0)</f>
        <v>239</v>
      </c>
    </row>
    <row r="5" spans="1:15" x14ac:dyDescent="0.6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일요일(1)</v>
      </c>
      <c r="K5" s="1" t="s">
        <v>16</v>
      </c>
      <c r="L5" s="2">
        <f t="array" ref="L5">ROUNDDOWN(AVERAGE(IF((YEAR($I$2)-YEAR($D$4:$D$28)&gt;=20)*($C$4:$C$28=K5),$E$4:$E$28)),0)</f>
        <v>365</v>
      </c>
    </row>
    <row r="6" spans="1:15" x14ac:dyDescent="0.6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6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6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6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",SUM(($B$4:$B$28=K9)*($C$4:$C$28="직영")),"곳 - 위탁 ",SUM(($B$4:$B$28=K9)*($C$4:$C$28="위탁")),"곳")</f>
        <v>직영 3곳 - 위탁 1곳</v>
      </c>
      <c r="M9" s="1" t="str">
        <f t="array" ref="M9">TEXT(COUNTIFS($B$4:$B$28,$K9,$F$4:$F$28,"*"&amp;M$8&amp;"*")/COUNTIF($B$4:$B$28,$K9),"0%")</f>
        <v>75%</v>
      </c>
      <c r="N9" s="1" t="str">
        <f t="array" ref="N9">TEXT(COUNTIFS($B$4:$B$28,$K9,$F$4:$F$28,"*"&amp;N$8&amp;"*")/COUNTIF($B$4:$B$28,$K9),"0%")</f>
        <v>75%</v>
      </c>
      <c r="O9" s="1" t="str">
        <f t="array" ref="O9">TEXT(COUNTIFS($B$4:$B$28,$K9,$F$4:$F$28,"*"&amp;O$8&amp;"*")/COUNTIF($B$4:$B$28,$K9),"0%")</f>
        <v>50%</v>
      </c>
    </row>
    <row r="10" spans="1:15" x14ac:dyDescent="0.6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공휴일(2)</v>
      </c>
      <c r="K10" s="1" t="s">
        <v>15</v>
      </c>
      <c r="L10" s="2" t="str">
        <f t="array" ref="L10">_xlfn.CONCAT("직영 ",SUM(($B$4:$B$28=K10)*($C$4:$C$28="직영")),"곳 - 위탁 ",SUM(($B$4:$B$28=K10)*($C$4:$C$28="위탁")),"곳")</f>
        <v>직영 1곳 - 위탁 2곳</v>
      </c>
      <c r="M10" s="1" t="str">
        <f t="array" ref="M10">TEXT(COUNTIFS($B$4:$B$28,$K10,$F$4:$F$28,"*"&amp;M$8&amp;"*")/COUNTIF($B$4:$B$28,$K10),"0%")</f>
        <v>67%</v>
      </c>
      <c r="N10" s="1" t="str">
        <f t="array" ref="N10">TEXT(COUNTIFS($B$4:$B$28,$K10,$F$4:$F$28,"*"&amp;N$8&amp;"*")/COUNTIF($B$4:$B$28,$K10),"0%")</f>
        <v>33%</v>
      </c>
      <c r="O10" s="1" t="str">
        <f t="array" ref="O10">TEXT(COUNTIFS($B$4:$B$28,$K10,$F$4:$F$28,"*"&amp;O$8&amp;"*")/COUNTIF($B$4:$B$28,$K10),"0%")</f>
        <v>33%</v>
      </c>
    </row>
    <row r="11" spans="1:15" x14ac:dyDescent="0.6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",SUM(($B$4:$B$28=K11)*($C$4:$C$28="직영")),"곳 - 위탁 ",SUM(($B$4:$B$28=K11)*($C$4:$C$28="위탁")),"곳")</f>
        <v>직영 1곳 - 위탁 2곳</v>
      </c>
      <c r="M11" s="1" t="str">
        <f t="array" ref="M11">TEXT(COUNTIFS($B$4:$B$28,$K11,$F$4:$F$28,"*"&amp;M$8&amp;"*")/COUNTIF($B$4:$B$28,$K11),"0%")</f>
        <v>67%</v>
      </c>
      <c r="N11" s="1" t="str">
        <f t="array" ref="N11">TEXT(COUNTIFS($B$4:$B$28,$K11,$F$4:$F$28,"*"&amp;N$8&amp;"*")/COUNTIF($B$4:$B$28,$K11),"0%")</f>
        <v>67%</v>
      </c>
      <c r="O11" s="1" t="str">
        <f t="array" ref="O11">TEXT(COUNTIFS($B$4:$B$28,$K11,$F$4:$F$28,"*"&amp;O$8&amp;"*")/COUNTIF($B$4:$B$28,$K11),"0%")</f>
        <v>33%</v>
      </c>
    </row>
    <row r="12" spans="1:15" x14ac:dyDescent="0.6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",SUM(($B$4:$B$28=K12)*($C$4:$C$28="직영")),"곳 - 위탁 ",SUM(($B$4:$B$28=K12)*($C$4:$C$28="위탁")),"곳")</f>
        <v>직영 2곳 - 위탁 2곳</v>
      </c>
      <c r="M12" s="1" t="str">
        <f t="array" ref="M12">TEXT(COUNTIFS($B$4:$B$28,$K12,$F$4:$F$28,"*"&amp;M$8&amp;"*")/COUNTIF($B$4:$B$28,$K12),"0%")</f>
        <v>50%</v>
      </c>
      <c r="N12" s="1" t="str">
        <f t="array" ref="N12">TEXT(COUNTIFS($B$4:$B$28,$K12,$F$4:$F$28,"*"&amp;N$8&amp;"*")/COUNTIF($B$4:$B$28,$K12),"0%")</f>
        <v>25%</v>
      </c>
      <c r="O12" s="1" t="str">
        <f t="array" ref="O12">TEXT(COUNTIFS($B$4:$B$28,$K12,$F$4:$F$28,"*"&amp;O$8&amp;"*")/COUNTIF($B$4:$B$28,$K12),"0%")</f>
        <v>25%</v>
      </c>
    </row>
    <row r="13" spans="1:15" x14ac:dyDescent="0.6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일요일(1)</v>
      </c>
      <c r="K13" s="1" t="s">
        <v>42</v>
      </c>
      <c r="L13" s="2" t="str">
        <f t="array" ref="L13">_xlfn.CONCAT("직영 ",SUM(($B$4:$B$28=K13)*($C$4:$C$28="직영")),"곳 - 위탁 ",SUM(($B$4:$B$28=K13)*($C$4:$C$28="위탁")),"곳")</f>
        <v>직영 2곳 - 위탁 2곳</v>
      </c>
      <c r="M13" s="1" t="str">
        <f t="array" ref="M13">TEXT(COUNTIFS($B$4:$B$28,$K13,$F$4:$F$28,"*"&amp;M$8&amp;"*")/COUNTIF($B$4:$B$28,$K13),"0%")</f>
        <v>75%</v>
      </c>
      <c r="N13" s="1" t="str">
        <f t="array" ref="N13">TEXT(COUNTIFS($B$4:$B$28,$K13,$F$4:$F$28,"*"&amp;N$8&amp;"*")/COUNTIF($B$4:$B$28,$K13),"0%")</f>
        <v>50%</v>
      </c>
      <c r="O13" s="1" t="str">
        <f t="array" ref="O13">TEXT(COUNTIFS($B$4:$B$28,$K13,$F$4:$F$28,"*"&amp;O$8&amp;"*")/COUNTIF($B$4:$B$28,$K13),"0%")</f>
        <v>25%</v>
      </c>
    </row>
    <row r="14" spans="1:15" x14ac:dyDescent="0.6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",SUM(($B$4:$B$28=K14)*($C$4:$C$28="직영")),"곳 - 위탁 ",SUM(($B$4:$B$28=K14)*($C$4:$C$28="위탁")),"곳")</f>
        <v>직영 2곳 - 위탁 1곳</v>
      </c>
      <c r="M14" s="1" t="str">
        <f t="array" ref="M14">TEXT(COUNTIFS($B$4:$B$28,$K14,$F$4:$F$28,"*"&amp;M$8&amp;"*")/COUNTIF($B$4:$B$28,$K14),"0%")</f>
        <v>67%</v>
      </c>
      <c r="N14" s="1" t="str">
        <f t="array" ref="N14">TEXT(COUNTIFS($B$4:$B$28,$K14,$F$4:$F$28,"*"&amp;N$8&amp;"*")/COUNTIF($B$4:$B$28,$K14),"0%")</f>
        <v>33%</v>
      </c>
      <c r="O14" s="1" t="str">
        <f t="array" ref="O14">TEXT(COUNTIFS($B$4:$B$28,$K14,$F$4:$F$28,"*"&amp;O$8&amp;"*")/COUNTIF($B$4:$B$28,$K14),"0%")</f>
        <v>67%</v>
      </c>
    </row>
    <row r="15" spans="1:15" x14ac:dyDescent="0.6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",SUM(($B$4:$B$28=K15)*($C$4:$C$28="직영")),"곳 - 위탁 ",SUM(($B$4:$B$28=K15)*($C$4:$C$28="위탁")),"곳")</f>
        <v>직영 0곳 - 위탁 2곳</v>
      </c>
      <c r="M15" s="1" t="str">
        <f t="array" ref="M15">TEXT(COUNTIFS($B$4:$B$28,$K15,$F$4:$F$28,"*"&amp;M$8&amp;"*")/COUNTIF($B$4:$B$28,$K15),"0%")</f>
        <v>0%</v>
      </c>
      <c r="N15" s="1" t="str">
        <f t="array" ref="N15">TEXT(COUNTIFS($B$4:$B$28,$K15,$F$4:$F$28,"*"&amp;N$8&amp;"*")/COUNTIF($B$4:$B$28,$K15),"0%")</f>
        <v>100%</v>
      </c>
      <c r="O15" s="1" t="str">
        <f t="array" ref="O15">TEXT(COUNTIFS($B$4:$B$28,$K15,$F$4:$F$28,"*"&amp;O$8&amp;"*")/COUNTIF($B$4:$B$28,$K15),"0%")</f>
        <v>50%</v>
      </c>
    </row>
    <row r="16" spans="1:15" x14ac:dyDescent="0.6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",SUM(($B$4:$B$28=K16)*($C$4:$C$28="직영")),"곳 - 위탁 ",SUM(($B$4:$B$28=K16)*($C$4:$C$28="위탁")),"곳")</f>
        <v>직영 2곳 - 위탁 0곳</v>
      </c>
      <c r="M16" s="1" t="str">
        <f t="array" ref="M16">TEXT(COUNTIFS($B$4:$B$28,$K16,$F$4:$F$28,"*"&amp;M$8&amp;"*")/COUNTIF($B$4:$B$28,$K16),"0%")</f>
        <v>50%</v>
      </c>
      <c r="N16" s="1" t="str">
        <f t="array" ref="N16">TEXT(COUNTIFS($B$4:$B$28,$K16,$F$4:$F$28,"*"&amp;N$8&amp;"*")/COUNTIF($B$4:$B$28,$K16),"0%")</f>
        <v>50%</v>
      </c>
      <c r="O16" s="1" t="str">
        <f t="array" ref="O16">TEXT(COUNTIFS($B$4:$B$28,$K16,$F$4:$F$28,"*"&amp;O$8&amp;"*")/COUNTIF($B$4:$B$28,$K16),"0%")</f>
        <v>100%</v>
      </c>
    </row>
    <row r="17" spans="1:14" x14ac:dyDescent="0.6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6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6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일요일(1)</v>
      </c>
      <c r="K19" s="1" t="s">
        <v>6</v>
      </c>
      <c r="L19" s="6" t="s">
        <v>4</v>
      </c>
    </row>
    <row r="20" spans="1:14" x14ac:dyDescent="0.6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INDEX($A$4:$A$28,MATCH(MAX(($C$4:$C$28=K20)*$E$4:$E$28),($C$4:$C$28=K20)*$E$4:$E$28,0))</f>
        <v>c01</v>
      </c>
    </row>
    <row r="21" spans="1:14" x14ac:dyDescent="0.6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공휴일(3)</v>
      </c>
      <c r="K21" s="1" t="s">
        <v>16</v>
      </c>
      <c r="L21" s="1" t="str">
        <f t="array" ref="L21">INDEX($A$4:$A$28,MATCH(MAX(($C$4:$C$28=K21)*$E$4:$E$28),($C$4:$C$28=K21)*$E$4:$E$28,0))</f>
        <v>d08</v>
      </c>
      <c r="N21" s="5"/>
    </row>
    <row r="22" spans="1:14" x14ac:dyDescent="0.6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토요일(3)</v>
      </c>
    </row>
    <row r="23" spans="1:14" x14ac:dyDescent="0.6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6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6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6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6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일요일(2)</v>
      </c>
    </row>
    <row r="28" spans="1:14" x14ac:dyDescent="0.6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F9" sqref="F9"/>
    </sheetView>
  </sheetViews>
  <sheetFormatPr defaultRowHeight="16.899999999999999" x14ac:dyDescent="0.6"/>
  <cols>
    <col min="1" max="1" width="18.4375" bestFit="1" customWidth="1"/>
    <col min="2" max="2" width="13.6875" bestFit="1" customWidth="1"/>
    <col min="3" max="3" width="6.5" bestFit="1" customWidth="1"/>
  </cols>
  <sheetData>
    <row r="1" spans="1:3" x14ac:dyDescent="0.6">
      <c r="A1" s="16" t="s">
        <v>86</v>
      </c>
      <c r="B1" t="s">
        <v>207</v>
      </c>
    </row>
    <row r="3" spans="1:3" x14ac:dyDescent="0.6">
      <c r="A3" s="16" t="s">
        <v>85</v>
      </c>
      <c r="B3" s="16" t="s">
        <v>208</v>
      </c>
    </row>
    <row r="4" spans="1:3" x14ac:dyDescent="0.6">
      <c r="A4" t="s">
        <v>108</v>
      </c>
      <c r="C4" s="17"/>
    </row>
    <row r="5" spans="1:3" x14ac:dyDescent="0.6">
      <c r="B5" t="s">
        <v>209</v>
      </c>
      <c r="C5" s="17">
        <v>226.5</v>
      </c>
    </row>
    <row r="6" spans="1:3" x14ac:dyDescent="0.6">
      <c r="B6" t="s">
        <v>211</v>
      </c>
      <c r="C6" s="17">
        <v>1</v>
      </c>
    </row>
    <row r="7" spans="1:3" x14ac:dyDescent="0.6">
      <c r="C7" s="17"/>
    </row>
    <row r="8" spans="1:3" x14ac:dyDescent="0.6">
      <c r="A8" t="s">
        <v>92</v>
      </c>
      <c r="C8" s="17"/>
    </row>
    <row r="9" spans="1:3" x14ac:dyDescent="0.6">
      <c r="B9" t="s">
        <v>209</v>
      </c>
      <c r="C9" s="17">
        <v>265.33333333333331</v>
      </c>
    </row>
    <row r="10" spans="1:3" x14ac:dyDescent="0.6">
      <c r="B10" t="s">
        <v>211</v>
      </c>
      <c r="C10" s="17">
        <v>0.66666666666666663</v>
      </c>
    </row>
    <row r="11" spans="1:3" x14ac:dyDescent="0.6">
      <c r="C11" s="17"/>
    </row>
    <row r="12" spans="1:3" x14ac:dyDescent="0.6">
      <c r="A12" t="s">
        <v>96</v>
      </c>
      <c r="C12" s="17"/>
    </row>
    <row r="13" spans="1:3" x14ac:dyDescent="0.6">
      <c r="B13" t="s">
        <v>209</v>
      </c>
      <c r="C13" s="17">
        <v>239.33333333333334</v>
      </c>
    </row>
    <row r="14" spans="1:3" x14ac:dyDescent="0.6">
      <c r="B14" t="s">
        <v>211</v>
      </c>
      <c r="C14" s="17">
        <v>1.6666666666666667</v>
      </c>
    </row>
    <row r="15" spans="1:3" x14ac:dyDescent="0.6">
      <c r="C15" s="17"/>
    </row>
    <row r="16" spans="1:3" x14ac:dyDescent="0.6">
      <c r="A16" t="s">
        <v>210</v>
      </c>
      <c r="C16" s="17">
        <v>245.875</v>
      </c>
    </row>
    <row r="17" spans="1:3" x14ac:dyDescent="0.6">
      <c r="A17" t="s">
        <v>212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K12" sqref="K12"/>
    </sheetView>
  </sheetViews>
  <sheetFormatPr defaultRowHeight="16.899999999999999" x14ac:dyDescent="0.6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6">
      <c r="A1" t="s">
        <v>0</v>
      </c>
      <c r="H1" t="s">
        <v>3</v>
      </c>
    </row>
    <row r="2" spans="1:10" x14ac:dyDescent="0.6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6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6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6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6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6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6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6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6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6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6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6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6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6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6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6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6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6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6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6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6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J13" sqref="J13"/>
    </sheetView>
  </sheetViews>
  <sheetFormatPr defaultRowHeight="16.899999999999999" x14ac:dyDescent="0.6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6">
      <c r="A1" t="s">
        <v>0</v>
      </c>
    </row>
    <row r="2" spans="1:5" x14ac:dyDescent="0.6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6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6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6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6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6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6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6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6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6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6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6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6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6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6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6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6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6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6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6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6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6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6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6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6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6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H5" sqref="H5"/>
    </sheetView>
  </sheetViews>
  <sheetFormatPr defaultRowHeight="16.899999999999999" x14ac:dyDescent="0.6"/>
  <cols>
    <col min="1" max="1" width="11" bestFit="1" customWidth="1"/>
    <col min="2" max="3" width="9.375" bestFit="1" customWidth="1"/>
  </cols>
  <sheetData>
    <row r="1" spans="1:3" x14ac:dyDescent="0.6">
      <c r="A1" t="s">
        <v>190</v>
      </c>
    </row>
    <row r="2" spans="1:3" x14ac:dyDescent="0.6">
      <c r="A2" s="9" t="s">
        <v>148</v>
      </c>
      <c r="B2" s="9" t="s">
        <v>151</v>
      </c>
      <c r="C2" s="9" t="s">
        <v>152</v>
      </c>
    </row>
    <row r="3" spans="1:3" x14ac:dyDescent="0.6">
      <c r="A3" s="1" t="s">
        <v>185</v>
      </c>
      <c r="B3" s="11">
        <v>83833.333333333299</v>
      </c>
      <c r="C3" s="12">
        <v>137266.66666666666</v>
      </c>
    </row>
    <row r="4" spans="1:3" x14ac:dyDescent="0.6">
      <c r="A4" s="1" t="s">
        <v>186</v>
      </c>
      <c r="B4" s="11">
        <v>54650</v>
      </c>
      <c r="C4" s="12">
        <v>136050</v>
      </c>
    </row>
    <row r="5" spans="1:3" x14ac:dyDescent="0.6">
      <c r="A5" s="1" t="s">
        <v>187</v>
      </c>
      <c r="B5" s="11">
        <v>23740</v>
      </c>
      <c r="C5" s="12">
        <v>115460</v>
      </c>
    </row>
    <row r="6" spans="1:3" x14ac:dyDescent="0.6">
      <c r="A6" s="1" t="s">
        <v>188</v>
      </c>
      <c r="B6" s="11">
        <v>73883.333333333328</v>
      </c>
      <c r="C6" s="12">
        <v>136133.33333333334</v>
      </c>
    </row>
    <row r="7" spans="1:3" x14ac:dyDescent="0.6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6.899999999999999" x14ac:dyDescent="0.6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6">
      <c r="A2" t="s">
        <v>0</v>
      </c>
      <c r="B2" t="s">
        <v>196</v>
      </c>
    </row>
    <row r="3" spans="1:8" x14ac:dyDescent="0.6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6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6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6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6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6">
      <c r="A8" s="2"/>
      <c r="B8" s="2"/>
      <c r="C8" s="2"/>
      <c r="D8" s="2"/>
      <c r="E8" s="12"/>
    </row>
    <row r="9" spans="1:8" x14ac:dyDescent="0.6">
      <c r="A9" s="2"/>
      <c r="B9" s="2"/>
      <c r="C9" s="2"/>
      <c r="D9" s="2"/>
      <c r="E9" s="12"/>
      <c r="H9" s="14"/>
    </row>
    <row r="10" spans="1:8" x14ac:dyDescent="0.6">
      <c r="A10" s="2"/>
      <c r="B10" s="2"/>
      <c r="C10" s="2"/>
      <c r="D10" s="2"/>
      <c r="E10" s="12"/>
    </row>
    <row r="11" spans="1:8" x14ac:dyDescent="0.6">
      <c r="A11" s="2"/>
      <c r="B11" s="2"/>
      <c r="C11" s="2"/>
      <c r="D11" s="2"/>
      <c r="E11" s="12"/>
    </row>
    <row r="12" spans="1:8" x14ac:dyDescent="0.6">
      <c r="A12" s="2"/>
      <c r="B12" s="2"/>
      <c r="C12" s="2"/>
      <c r="D12" s="2"/>
      <c r="E12" s="12"/>
    </row>
    <row r="13" spans="1:8" x14ac:dyDescent="0.6">
      <c r="A13" s="2"/>
      <c r="B13" s="2"/>
      <c r="C13" s="2"/>
      <c r="D13" s="2"/>
      <c r="E13" s="12"/>
    </row>
    <row r="14" spans="1:8" x14ac:dyDescent="0.6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현욱 정</cp:lastModifiedBy>
  <cp:lastPrinted>2025-06-14T00:35:53Z</cp:lastPrinted>
  <dcterms:created xsi:type="dcterms:W3CDTF">2023-05-30T06:41:20Z</dcterms:created>
  <dcterms:modified xsi:type="dcterms:W3CDTF">2025-06-14T01:15:21Z</dcterms:modified>
</cp:coreProperties>
</file>