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01 24년상시01\"/>
    </mc:Choice>
  </mc:AlternateContent>
  <xr:revisionPtr revIDLastSave="0" documentId="13_ncr:1_{9F9B69BC-E41C-47D4-BF14-F7F2BCE51659}" xr6:coauthVersionLast="47" xr6:coauthVersionMax="47" xr10:uidLastSave="{00000000-0000-0000-0000-000000000000}"/>
  <bookViews>
    <workbookView xWindow="-108" yWindow="-108" windowWidth="23256" windowHeight="12456" activeTab="5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L20" i="3" a="1"/>
  <c r="L20" i="3"/>
  <c r="L9" i="3" a="1"/>
  <c r="L9" i="3" s="1"/>
  <c r="L5" i="3" a="1"/>
  <c r="L5" i="3"/>
  <c r="L4" i="3" a="1"/>
  <c r="L4" i="3" s="1"/>
  <c r="L10" i="3" a="1"/>
  <c r="L10" i="3"/>
  <c r="L11" i="3" a="1"/>
  <c r="L11" i="3" s="1"/>
  <c r="L12" i="3" a="1"/>
  <c r="L12" i="3"/>
  <c r="L13" i="3" a="1"/>
  <c r="L13" i="3"/>
  <c r="L14" i="3" a="1"/>
  <c r="L14" i="3"/>
  <c r="L15" i="3" a="1"/>
  <c r="L15" i="3"/>
  <c r="L16" i="3" a="1"/>
  <c r="L1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668BE132-52E5-4CDF-A1D2-EB4D4B9F034A}" name="MS Access Database_Query1" type="1" refreshedVersion="8" background="1">
    <dbPr connection="DSN=MS Access Database;DBQ=C:\oa\재활용센터.accdb;DefaultDir=C:\oa;DriverId=25;FIL=MS Access;MaxBufferSize=2048;PageTimeout=5;" command="SELECT 센터관리.지역, 센터관리.운영구분, 센터관리.면적, 센터관리.보유차량_x000d__x000a_FROM `C:\oa\재활용센터.accdb`.센터관리 센터관리_x000d__x000a_WHERE (센터관리.지역 Like '%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<sst xmlns="http://schemas.openxmlformats.org/spreadsheetml/2006/main" count="536" uniqueCount="213">
  <si>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</si>
  <si>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</si>
  <si>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</si>
  <si>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</si>
  <si>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</si>
  <si>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</si>
  <si>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</si>
  <si>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</si>
  <si>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</si>
  <si>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</si>
  <si>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</si>
  <si>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</si>
  <si>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</si>
  <si>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</si>
  <si>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</si>
  <si>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</si>
  <si>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</si>
  <si>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</si>
  <si>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</si>
  <si>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</si>
  <si>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</si>
  <si>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</si>
  <si>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</si>
  <si>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</si>
  <si>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</si>
  <si>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</si>
  <si>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</si>
  <si>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</si>
  <si>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</si>
  <si>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</si>
  <si>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</si>
  <si>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</si>
  <si>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</si>
  <si>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</si>
  <si>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</si>
  <si>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</si>
  <si>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</si>
  <si>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</si>
  <si>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</si>
  <si>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</si>
  <si>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</si>
  <si>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</si>
  <si>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</si>
  <si>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</si>
  <si>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</si>
  <si>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</si>
  <si>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</si>
  <si>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</si>
  <si>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</si>
  <si>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</si>
  <si>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</si>
  <si>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</si>
  <si>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</si>
  <si>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</si>
  <si>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</si>
  <si>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</si>
  <si>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</si>
  <si>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</si>
  <si>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</si>
  <si>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</si>
  <si>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</si>
  <si>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</si>
  <si>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</si>
  <si>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</si>
  <si>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</si>
  <si>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</si>
  <si>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</si>
  <si>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</si>
  <si>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</si>
  <si>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</si>
  <si>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</si>
  <si>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</si>
  <si>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</si>
  <si>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</si>
  <si>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</si>
  <si>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</si>
  <si>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</si>
  <si>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</si>
  <si>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</si>
  <si>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</si>
  <si>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</si>
  <si>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</si>
  <si>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</si>
  <si>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</si>
  <si>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</si>
  <si>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</si>
  <si>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</si>
  <si>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</si>
  <si>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</si>
  <si>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</si>
  <si>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</si>
  <si>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</si>
  <si>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</si>
  <si>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</si>
  <si>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</si>
  <si>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</si>
  <si>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</si>
  <si>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</si>
  <si>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</si>
  <si>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</si>
  <si>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</si>
  <si>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</si>
  <si>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</si>
  <si>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</si>
  <si>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</si>
  <si>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</si>
  <si>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</si>
  <si>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</si>
  <si>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</si>
  <si>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</si>
  <si>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</si>
  <si>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</si>
  <si>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</si>
  <si>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</si>
  <si>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</si>
  <si>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</si>
  <si>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</si>
  <si>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</si>
  <si>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</si>
  <si>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</si>
  <si>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</si>
  <si>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</si>
  <si>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</si>
  <si>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</si>
  <si>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</si>
  <si>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</si>
  <si>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</si>
  <si>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</si>
  <si>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</si>
  <si>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</si>
  <si>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</si>
  <si>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</si>
  <si>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</si>
  <si>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</si>
  <si>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</si>
  <si>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</si>
  <si>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</si>
  <si>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</si>
  <si>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</si>
  <si>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</si>
  <si>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</si>
  <si>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</si>
  <si>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</si>
  <si>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</si>
  <si>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</si>
  <si>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</si>
  <si>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</si>
  <si>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</si>
  <si>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</si>
  <si>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</si>
  <si>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</si>
  <si>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</si>
  <si>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</si>
  <si>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</si>
  <si>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</si>
  <si>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</si>
  <si>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</si>
  <si>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</si>
  <si>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</si>
  <si>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</si>
  <si>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</si>
  <si>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</si>
  <si>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</si>
  <si>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</si>
  <si>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</si>
  <si>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</si>
  <si>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</si>
  <si>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</si>
  <si>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</si>
  <si>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</si>
  <si>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</si>
  <si>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</si>
  <si>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</si>
  <si>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</si>
  <si>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</si>
  <si>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</si>
  <si>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</si>
  <si>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</si>
  <si>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</si>
  <si>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</si>
  <si>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</si>
  <si>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</si>
  <si>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</si>
  <si>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</si>
  <si>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</si>
  <si>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</si>
  <si>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</si>
  <si>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</si>
  <si>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</si>
  <si>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</si>
  <si>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</si>
  <si>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</si>
  <si>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</si>
  <si>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</si>
  <si>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</si>
  <si>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</si>
  <si>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</si>
  <si>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</si>
  <si>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</si>
  <si>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</si>
  <si>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</si>
  <si>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</si>
  <si>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</si>
  <si>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</si>
  <si>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</si>
  <si>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</si>
  <si>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</si>
  <si>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</si>
  <si>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</si>
  <si>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</si>
  <si>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전체 평균 : 면적</t>
  </si>
  <si>
    <t>전체 평균 : 보유차량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</si>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</sst>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C-4CB7-88D1-E1B303FDFAC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('기타작업-2'!$A$3:$A$6,'기타작업-2'!$A$7)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('기타작업-2'!$B$3:$B$6,'기타작업-2'!$B$7)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928C-4CB7-88D1-E1B303FDF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('기타작업-2'!$A$3:$A$6,'기타작업-2'!$A$7)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('기타작업-2'!$C$3:$C$6,'기타작업-2'!$C$7)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82AEFC5D-A2E4-B22D-D2A8-D106D524C17B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F7C6DBC6-41CB-D3E1-54AC-698CBB829F40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81.904320601854" backgroundQuery="1" createdVersion="8" refreshedVersion="8" minRefreshableVersion="3" recordCount="8" xr:uid="{E555236A-5222-4672-9D7E-61E03929E147}">
  <cacheSource type="external" connectionId="2"/>
  <cacheFields count="4">
    <cacheField name="지역" numFmtId="0" sqlType="-9">
      <sharedItems count="3">
        <s v="부산"/>
        <s v="울산"/>
        <s v="마산"/>
      </sharedItems>
    </cacheField>
    <cacheField name="운영구분" numFmtId="0" sqlType="-9">
      <sharedItems count="2">
        <s v="위탁"/>
        <s v="직영"/>
      </sharedItems>
    </cacheField>
    <cacheField name="면적" numFmtId="0" sqlType="4">
      <sharedItems containsSemiMixedTypes="0" containsString="0" containsNumber="1" containsInteger="1" minValue="149" maxValue="474" count="8">
        <n v="173"/>
        <n v="200"/>
        <n v="157"/>
        <n v="149"/>
        <n v="331"/>
        <n v="296"/>
        <n v="474"/>
        <n v="187"/>
      </sharedItems>
    </cacheField>
    <cacheField name="보유차량" numFmtId="0" sqlType="4">
      <sharedItems containsSemiMixedTypes="0" containsString="0" containsNumber="1" containsInteger="1" minValue="0" maxValue="3" count="4">
        <n v="2"/>
        <n v="3"/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</r>
  <r>
    <x v="1"/>
    <x v="0"/>
    <x v="1"/>
    <x v="1"/>
  </r>
  <r>
    <x v="2"/>
    <x v="1"/>
    <x v="2"/>
    <x v="2"/>
  </r>
  <r>
    <x v="0"/>
    <x v="0"/>
    <x v="3"/>
    <x v="2"/>
  </r>
  <r>
    <x v="1"/>
    <x v="0"/>
    <x v="4"/>
    <x v="3"/>
  </r>
  <r>
    <x v="2"/>
    <x v="1"/>
    <x v="5"/>
    <x v="0"/>
  </r>
  <r>
    <x v="0"/>
    <x v="1"/>
    <x v="6"/>
    <x v="2"/>
  </r>
  <r>
    <x v="1"/>
    <x v="1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534513-2839-43FD-9625-CCFEFAA6902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4">
        <item x="2"/>
        <item x="0"/>
        <item x="1"/>
        <item t="default"/>
      </items>
    </pivotField>
    <pivotField axis="axisPage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/>
    </i>
    <i r="1">
      <x/>
    </i>
    <i r="1" i="1">
      <x v="1"/>
    </i>
    <i t="blank">
      <x/>
    </i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19" workbookViewId="0">
      <selection activeCell="F23" sqref="F23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>AND(YEAR(D4)&gt;=2018,(RIGHT(H4,3)="일요일")+(RIGHT(H4,3)="공휴일"))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A2" workbookViewId="0">
      <selection activeCell="I4" sqref="I4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>
        <f t="array" ref="L4">ROUNDDOWN(AVERAGE(IF(($C$4:$C$28=$K4)*((YEAR($I$2)-YEAR($D$4:$D$28))&gt;=20),$E$4:$E$28)),0)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ROUNDDOWN(AVERAGE(IF(($C$4:$C$28=$K5)*((YEAR($I$2)-YEAR($D$4:$D$28))&gt;=20),$E$4:$E$28)),0)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cm="1">
        <f t="array" ref="L9">SUM(($B$4:$B$28=$K9)*($C$4:$C$28="위탁")*($C$4:$C$28="직영")*1)</f>
        <v>0</v>
      </c>
      <c r="M9" s="1"/>
      <c r="N9" s="1"/>
      <c r="O9" s="1"/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cm="1">
        <f t="array" ref="L10">SUM(($B$4:$B$28=$K10)*1)</f>
        <v>3</v>
      </c>
      <c r="M10" s="1"/>
      <c r="N10" s="1"/>
      <c r="O10" s="1"/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cm="1">
        <f t="array" ref="L11">SUM(($B$4:$B$28=$K11)*1)</f>
        <v>3</v>
      </c>
      <c r="M11" s="1"/>
      <c r="N11" s="1"/>
      <c r="O11" s="1"/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cm="1">
        <f t="array" ref="L12">SUM(($B$4:$B$28=$K12)*1)</f>
        <v>4</v>
      </c>
      <c r="M12" s="1"/>
      <c r="N12" s="1"/>
      <c r="O12" s="1"/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cm="1">
        <f t="array" ref="L13">SUM(($B$4:$B$28=$K13)*1)</f>
        <v>4</v>
      </c>
      <c r="M13" s="1"/>
      <c r="N13" s="1"/>
      <c r="O13" s="1"/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cm="1">
        <f t="array" ref="L14">SUM(($B$4:$B$28=$K14)*1)</f>
        <v>3</v>
      </c>
      <c r="M14" s="1"/>
      <c r="N14" s="1"/>
      <c r="O14" s="1"/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cm="1">
        <f t="array" ref="L15">SUM(($B$4:$B$28=$K15)*1)</f>
        <v>2</v>
      </c>
      <c r="M15" s="1"/>
      <c r="N15" s="1"/>
      <c r="O15" s="1"/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cm="1">
        <f t="array" ref="L16">SUM(($B$4:$B$28=$K16)*1)</f>
        <v>2</v>
      </c>
      <c r="M16" s="1"/>
      <c r="N16" s="1"/>
      <c r="O16" s="1"/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 t="e" cm="1">
        <f t="array" ref="L20">INDEX($A$4:$H$28,MATCH(MAX(IF(($C$4:$C$28=$K20),$E$4:$E$28)),$E$4:$E$28,0))</f>
        <v>#REF!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C11" sqref="C11"/>
    </sheetView>
  </sheetViews>
  <sheetFormatPr defaultRowHeight="17.399999999999999" x14ac:dyDescent="0.4"/>
  <cols>
    <col min="1" max="1" width="18.796875" bestFit="1" customWidth="1"/>
    <col min="2" max="2" width="14.09765625" bestFit="1" customWidth="1"/>
    <col min="3" max="3" width="6.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212</v>
      </c>
    </row>
    <row r="4" spans="1:3" x14ac:dyDescent="0.4">
      <c r="A4" t="s">
        <v>108</v>
      </c>
      <c r="C4" s="18"/>
    </row>
    <row r="5" spans="1:3" x14ac:dyDescent="0.4">
      <c r="B5" t="s">
        <v>208</v>
      </c>
      <c r="C5" s="18">
        <v>226.5</v>
      </c>
    </row>
    <row r="6" spans="1:3" x14ac:dyDescent="0.4">
      <c r="B6" t="s">
        <v>209</v>
      </c>
      <c r="C6" s="18">
        <v>1</v>
      </c>
    </row>
    <row r="7" spans="1:3" x14ac:dyDescent="0.4">
      <c r="C7" s="18"/>
    </row>
    <row r="8" spans="1:3" x14ac:dyDescent="0.4">
      <c r="A8" t="s">
        <v>92</v>
      </c>
      <c r="C8" s="18"/>
    </row>
    <row r="9" spans="1:3" x14ac:dyDescent="0.4">
      <c r="B9" t="s">
        <v>208</v>
      </c>
      <c r="C9" s="18">
        <v>265.33333333333331</v>
      </c>
    </row>
    <row r="10" spans="1:3" x14ac:dyDescent="0.4">
      <c r="B10" t="s">
        <v>209</v>
      </c>
      <c r="C10" s="18">
        <v>0.66666666666666663</v>
      </c>
    </row>
    <row r="11" spans="1:3" x14ac:dyDescent="0.4">
      <c r="C11" s="18"/>
    </row>
    <row r="12" spans="1:3" x14ac:dyDescent="0.4">
      <c r="A12" t="s">
        <v>96</v>
      </c>
      <c r="C12" s="18"/>
    </row>
    <row r="13" spans="1:3" x14ac:dyDescent="0.4">
      <c r="B13" t="s">
        <v>208</v>
      </c>
      <c r="C13" s="18">
        <v>239.33333333333334</v>
      </c>
    </row>
    <row r="14" spans="1:3" x14ac:dyDescent="0.4">
      <c r="B14" t="s">
        <v>209</v>
      </c>
      <c r="C14" s="18">
        <v>1.6666666666666667</v>
      </c>
    </row>
    <row r="15" spans="1:3" x14ac:dyDescent="0.4">
      <c r="C15" s="18"/>
    </row>
    <row r="16" spans="1:3" x14ac:dyDescent="0.4">
      <c r="A16" t="s">
        <v>210</v>
      </c>
      <c r="C16" s="18">
        <v>245.875</v>
      </c>
    </row>
    <row r="17" spans="1:3" x14ac:dyDescent="0.4">
      <c r="A17" t="s">
        <v>211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8" sqref="L8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148</v>
      </c>
      <c r="I2" s="9" t="s">
        <v>150</v>
      </c>
      <c r="J2" s="9" t="s">
        <v>151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7" sqref="I7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abSelected="1" topLeftCell="A7" workbookViewId="0">
      <selection activeCell="H11" sqref="H11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김수진</cp:lastModifiedBy>
  <cp:lastPrinted>2025-05-04T13:22:31Z</cp:lastPrinted>
  <dcterms:created xsi:type="dcterms:W3CDTF">2023-05-30T06:41:20Z</dcterms:created>
  <dcterms:modified xsi:type="dcterms:W3CDTF">2025-05-04T14:01:18Z</dcterms:modified>
</cp:coreProperties>
</file>